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65" yWindow="65506" windowWidth="10095" windowHeight="10515" tabRatio="595" activeTab="3"/>
  </bookViews>
  <sheets>
    <sheet name="shilat" sheetId="1" r:id="rId1"/>
    <sheet name="zeraee" sheetId="2" r:id="rId2"/>
    <sheet name="amar-dam" sheetId="3" r:id="rId3"/>
    <sheet name="dam" sheetId="4" r:id="rId4"/>
    <sheet name="baghi" sheetId="5" r:id="rId5"/>
    <sheet name="kol-mahsol" sheetId="6" r:id="rId6"/>
  </sheets>
  <externalReferences>
    <externalReference r:id="rId9"/>
  </externalReferences>
  <definedNames>
    <definedName name="_xlnm.Print_Titles" localSheetId="2">'amar-dam'!$A:$A</definedName>
    <definedName name="_xlnm.Print_Titles" localSheetId="4">'baghi'!$A:$A</definedName>
    <definedName name="_xlnm.Print_Titles" localSheetId="3">'dam'!$A:$A</definedName>
    <definedName name="_xlnm.Print_Titles" localSheetId="5">'kol-mahsol'!$A:$A,'kol-mahsol'!$1:$3</definedName>
    <definedName name="_xlnm.Print_Titles" localSheetId="0">'shilat'!$A:$A</definedName>
    <definedName name="_xlnm.Print_Titles" localSheetId="1">'zeraee'!$A:$A,'zeraee'!$1:$6</definedName>
  </definedNames>
  <calcPr fullCalcOnLoad="1"/>
</workbook>
</file>

<file path=xl/sharedStrings.xml><?xml version="1.0" encoding="utf-8"?>
<sst xmlns="http://schemas.openxmlformats.org/spreadsheetml/2006/main" count="707" uniqueCount="205">
  <si>
    <t>سال</t>
  </si>
  <si>
    <t>توليد به تن (عملكرد)</t>
  </si>
  <si>
    <t xml:space="preserve">آبي </t>
  </si>
  <si>
    <t xml:space="preserve">ديم </t>
  </si>
  <si>
    <t>جو</t>
  </si>
  <si>
    <t>ذرت دانه اي</t>
  </si>
  <si>
    <t>شلتوك</t>
  </si>
  <si>
    <t>سطح  برداشت (هكتار)</t>
  </si>
  <si>
    <t>عملكرد  در واحد سطح  (كيلوگرم )</t>
  </si>
  <si>
    <t>كل</t>
  </si>
  <si>
    <t>چغندر قند</t>
  </si>
  <si>
    <t>پياز</t>
  </si>
  <si>
    <t>نيشكر</t>
  </si>
  <si>
    <t>ساير حبوبات</t>
  </si>
  <si>
    <t>هندوانه</t>
  </si>
  <si>
    <t>سيب زميني</t>
  </si>
  <si>
    <t>گوجه فرنگي</t>
  </si>
  <si>
    <t>ساير سبزيجات</t>
  </si>
  <si>
    <t>ساير محصولات</t>
  </si>
  <si>
    <t>طالبي و كرمك - خربزه</t>
  </si>
  <si>
    <t>آبي</t>
  </si>
  <si>
    <t>ساير نباتات علوفه اي</t>
  </si>
  <si>
    <t>غلات</t>
  </si>
  <si>
    <t>حبوبات</t>
  </si>
  <si>
    <t>محصولات صنعتي</t>
  </si>
  <si>
    <t>محصولات جاليزي</t>
  </si>
  <si>
    <t>نباتات علوفه اي</t>
  </si>
  <si>
    <t>79-80</t>
  </si>
  <si>
    <t>80-81</t>
  </si>
  <si>
    <t>78-79</t>
  </si>
  <si>
    <t>77-78</t>
  </si>
  <si>
    <t>76-77</t>
  </si>
  <si>
    <t>75-76</t>
  </si>
  <si>
    <t>74-75</t>
  </si>
  <si>
    <t>73-74</t>
  </si>
  <si>
    <t>71-72</t>
  </si>
  <si>
    <t>70-71</t>
  </si>
  <si>
    <t>72-73</t>
  </si>
  <si>
    <t>69-70</t>
  </si>
  <si>
    <t>68-69</t>
  </si>
  <si>
    <t>67-68</t>
  </si>
  <si>
    <t>66-67</t>
  </si>
  <si>
    <t>65-66</t>
  </si>
  <si>
    <t>64-65</t>
  </si>
  <si>
    <t>63-64</t>
  </si>
  <si>
    <t>62-63</t>
  </si>
  <si>
    <t>60-61</t>
  </si>
  <si>
    <t>59-60</t>
  </si>
  <si>
    <t>58-59</t>
  </si>
  <si>
    <t>جمع غلات</t>
  </si>
  <si>
    <t>گندم</t>
  </si>
  <si>
    <t>سبزيجات</t>
  </si>
  <si>
    <t>لوبيا</t>
  </si>
  <si>
    <t>جمع حبوبات</t>
  </si>
  <si>
    <t>جمع محصولات صنعتي</t>
  </si>
  <si>
    <t>جمع سبزيجات</t>
  </si>
  <si>
    <t>خيار</t>
  </si>
  <si>
    <t>ساير محصولات جاليزي</t>
  </si>
  <si>
    <t>جمع محصولات جاليزي</t>
  </si>
  <si>
    <t>يونجه</t>
  </si>
  <si>
    <t>جمع نباتات علوفه اي</t>
  </si>
  <si>
    <t>جمع محصولات زراعي</t>
  </si>
  <si>
    <t xml:space="preserve">سطح زير كشت نهال (هكتار) </t>
  </si>
  <si>
    <t>61-62</t>
  </si>
  <si>
    <t>ميوه هاي هسته دار</t>
  </si>
  <si>
    <t>81-82</t>
  </si>
  <si>
    <t>ميوه هاي دانه دار</t>
  </si>
  <si>
    <t>ميوه هاي خشک</t>
  </si>
  <si>
    <t>ميزان سطح زير كشت وبرداشت و توليد سبزيجات</t>
  </si>
  <si>
    <t>ميزان سطح زير كشت وبرداشت و توليد نباتات علوفه اي</t>
  </si>
  <si>
    <t>ميزان سطح برداشت و توليد  و عملکرد محصولات زراعی</t>
  </si>
  <si>
    <t>ميزان سطح برداشت و توليد و عملکرد محصولات جاليزي</t>
  </si>
  <si>
    <t>57-58</t>
  </si>
  <si>
    <t>مرکبات</t>
  </si>
  <si>
    <t>56-57</t>
  </si>
  <si>
    <t>55-56</t>
  </si>
  <si>
    <t>54-55</t>
  </si>
  <si>
    <t>53-54</t>
  </si>
  <si>
    <t>52-53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</si>
  <si>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</si>
  <si>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</si>
  <si>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</si>
  <si>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</si>
  <si>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</si>
  <si>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</si>
  <si>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</si>
  <si>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</si>
  <si>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نخود</t>
  </si>
  <si>
    <t>عدس</t>
  </si>
  <si>
    <t>شبدر</t>
  </si>
  <si>
    <t>سویا</t>
  </si>
  <si>
    <t>کلزا</t>
  </si>
  <si>
    <t>سایر دانه های روغنی</t>
  </si>
  <si>
    <t>کل دانه های روغنی</t>
  </si>
  <si>
    <t>دانه های روغنی</t>
  </si>
  <si>
    <t>ذرت علوفه اي</t>
  </si>
  <si>
    <t>خيار گلخانه</t>
  </si>
  <si>
    <t>سایر غلات</t>
  </si>
  <si>
    <t>سبزيجات گلخانه ای</t>
  </si>
  <si>
    <t>نباتات علوفه ای</t>
  </si>
  <si>
    <t xml:space="preserve"> </t>
  </si>
  <si>
    <t>محصول / سال</t>
  </si>
  <si>
    <t>توليد گوشت قرمز (تن)</t>
  </si>
  <si>
    <t>توليد گوشت مرغ (تن)</t>
  </si>
  <si>
    <t>توليد تخم مرغ (تن)</t>
  </si>
  <si>
    <t>توليد شير و مواد لبني (تن)</t>
  </si>
  <si>
    <t>جمع تولیدات دامی ( تن )</t>
  </si>
  <si>
    <t>توليد عسل (تن)</t>
  </si>
  <si>
    <t>توليد جوجه يكروزه بومي (هزار قطعه)</t>
  </si>
  <si>
    <t>واحد دامی ( میلیون واحد دامی )</t>
  </si>
  <si>
    <t>ماهي دريا (تن)</t>
  </si>
  <si>
    <t>توليد كل ماهي (تن)</t>
  </si>
  <si>
    <t>ميگو دريا (تن)</t>
  </si>
  <si>
    <t>توليد كل ميگو(تن)</t>
  </si>
  <si>
    <t>توليد كل ماهي و ميگو(تن)</t>
  </si>
  <si>
    <t>سیب</t>
  </si>
  <si>
    <t>به</t>
  </si>
  <si>
    <t>زرد آلو</t>
  </si>
  <si>
    <t>آلبالو</t>
  </si>
  <si>
    <t>هلو</t>
  </si>
  <si>
    <t>آلو</t>
  </si>
  <si>
    <t>جمع  میوه های هسته دار</t>
  </si>
  <si>
    <t>جمع  میوه های  دانه دار</t>
  </si>
  <si>
    <t>ميوه هاي دانه ریز</t>
  </si>
  <si>
    <t>انگور آبی</t>
  </si>
  <si>
    <t>توت درختی</t>
  </si>
  <si>
    <t>جمع  میوه های دانه ریز</t>
  </si>
  <si>
    <t>پسته</t>
  </si>
  <si>
    <t>بادام آبی</t>
  </si>
  <si>
    <t>بادام دیم</t>
  </si>
  <si>
    <t>گردو</t>
  </si>
  <si>
    <t>سایر میوه های خشک</t>
  </si>
  <si>
    <t>جمع  میوه های خشک</t>
  </si>
  <si>
    <t>پرتقال</t>
  </si>
  <si>
    <t>نارنگی</t>
  </si>
  <si>
    <t>لیمو ترش</t>
  </si>
  <si>
    <t>لیمو شیرین</t>
  </si>
  <si>
    <t>گریپ فروت</t>
  </si>
  <si>
    <t>نارنج</t>
  </si>
  <si>
    <t>سایر مرکبات</t>
  </si>
  <si>
    <t>جمع مرکبات</t>
  </si>
  <si>
    <t>میوه های نیمه گرمسیری</t>
  </si>
  <si>
    <t>خرما</t>
  </si>
  <si>
    <t>انار</t>
  </si>
  <si>
    <t>انجیر آبی</t>
  </si>
  <si>
    <t>انجیر دیم</t>
  </si>
  <si>
    <t>زیتون</t>
  </si>
  <si>
    <t>جمع  میوه های نیمه گرمسیری</t>
  </si>
  <si>
    <t>میوه های گرمسیری</t>
  </si>
  <si>
    <t>کنار</t>
  </si>
  <si>
    <t>ميگوي آبهای  داخلی(تن)</t>
  </si>
  <si>
    <t>مصرف سرانه گوشت قرمز</t>
  </si>
  <si>
    <t>مصرف سرانه گوشت مرغ</t>
  </si>
  <si>
    <t>مصرف سرانه شیر</t>
  </si>
  <si>
    <t>مصرف سرانه تخم مرغ</t>
  </si>
  <si>
    <t>مصرف سرانه عسل</t>
  </si>
  <si>
    <t>سرانه مصرف محصولات دریایی</t>
  </si>
  <si>
    <t>سطح  زیر کشت بارور (هكتار)</t>
  </si>
  <si>
    <t>ماهي پرورشی (تن)</t>
  </si>
  <si>
    <t>جمع تولید ماهی داخلی(تن)</t>
  </si>
  <si>
    <t>گوسفند و بره</t>
  </si>
  <si>
    <t>بز و بزغاله</t>
  </si>
  <si>
    <t>گاو و گوساله</t>
  </si>
  <si>
    <t>گاوميش</t>
  </si>
  <si>
    <t>شتر</t>
  </si>
  <si>
    <t xml:space="preserve">دورگ </t>
  </si>
  <si>
    <t>اصيل</t>
  </si>
  <si>
    <t>بومي</t>
  </si>
  <si>
    <t>90-91</t>
  </si>
  <si>
    <t>91-92</t>
  </si>
  <si>
    <t>تکسمیان</t>
  </si>
  <si>
    <t>جمع</t>
  </si>
  <si>
    <t>جمع کل محصولات زراعی و باغی</t>
  </si>
  <si>
    <t>جمع محصولات باغی</t>
  </si>
  <si>
    <t>شلتوک</t>
  </si>
  <si>
    <t>ذرت دانه ای</t>
  </si>
  <si>
    <t>نیشکر</t>
  </si>
  <si>
    <t>محصولات صنعتی</t>
  </si>
  <si>
    <t>جمع محصولات صنعتی</t>
  </si>
  <si>
    <t>سبزیجات</t>
  </si>
  <si>
    <t>محصولات جالیزی</t>
  </si>
  <si>
    <t>سایر محصولات زراعی</t>
  </si>
  <si>
    <t>جمع محصولات زراعی</t>
  </si>
  <si>
    <t>میوه های دانه دار</t>
  </si>
  <si>
    <t>میوه های هسته دار</t>
  </si>
  <si>
    <t>میوه های دانه ریز</t>
  </si>
  <si>
    <t>میوه های خشک</t>
  </si>
  <si>
    <t>جمع زراعی و باغی</t>
  </si>
  <si>
    <t>گوشت قرمز</t>
  </si>
  <si>
    <t>گوشت مرغ</t>
  </si>
  <si>
    <t>شیر</t>
  </si>
  <si>
    <t>تخم مرغ</t>
  </si>
  <si>
    <t>عسل</t>
  </si>
  <si>
    <t>ماهی</t>
  </si>
  <si>
    <t>میگو</t>
  </si>
  <si>
    <t>جمع ماهی و میگو</t>
  </si>
  <si>
    <t>ميزان توليد محصولات غلات و صنعتی</t>
  </si>
  <si>
    <t>ميزان توليد سبزیجات ، جالیزی ، نباتات علوفه ای ، میوه های دانه دار ، میوه های هسته دار ، میوه های دانه ریز ، میوه های خشک ، مرکبات</t>
  </si>
  <si>
    <t>ميزان توليد میوه های گرمسیری،  میوه های نیمه گرمسیری ، محصولات باغی ، محصولات زراعی و باغی ،گوشت قرمز ، گوشت مرغ ،شیر،تخم مرغ ، عسل</t>
  </si>
  <si>
    <t>میزان تولید ماهی ، میگو و حمع ماهی و میگو</t>
  </si>
  <si>
    <t>منابع داخلی (تن)</t>
  </si>
  <si>
    <t>ماهی گرم آبی (تن)</t>
  </si>
  <si>
    <t>ماهی سرد آبی (تن)</t>
  </si>
  <si>
    <t xml:space="preserve"> جمع ماهي پرورشی (تن)</t>
  </si>
  <si>
    <t xml:space="preserve">کل واحد دامی </t>
  </si>
</sst>
</file>

<file path=xl/styles.xml><?xml version="1.0" encoding="utf-8"?>
<styleSheet xmlns="http://schemas.openxmlformats.org/spreadsheetml/2006/main">
  <numFmts count="37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49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2"/>
      <name val="B Nazanin"/>
      <family val="0"/>
    </font>
    <font>
      <sz val="14"/>
      <name val="B Nazanin"/>
      <family val="0"/>
    </font>
    <font>
      <sz val="14"/>
      <name val="B Badr"/>
      <family val="0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 locked="0"/>
    </xf>
    <xf numFmtId="1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9" fillId="0" borderId="10" xfId="0" applyNumberFormat="1" applyFont="1" applyBorder="1" applyAlignment="1" applyProtection="1">
      <alignment horizontal="right" vertical="center" shrinkToFit="1"/>
      <protection locked="0"/>
    </xf>
    <xf numFmtId="0" fontId="0" fillId="0" borderId="10" xfId="0" applyBorder="1" applyAlignment="1">
      <alignment horizontal="right"/>
    </xf>
    <xf numFmtId="0" fontId="9" fillId="0" borderId="10" xfId="0" applyFont="1" applyBorder="1" applyAlignment="1">
      <alignment horizontal="right" vertical="center"/>
    </xf>
    <xf numFmtId="1" fontId="9" fillId="0" borderId="12" xfId="0" applyNumberFormat="1" applyFont="1" applyBorder="1" applyAlignment="1" applyProtection="1">
      <alignment horizontal="center" vertical="center" shrinkToFit="1"/>
      <protection locked="0"/>
    </xf>
    <xf numFmtId="1" fontId="8" fillId="0" borderId="10" xfId="0" applyNumberFormat="1" applyFont="1" applyBorder="1" applyAlignment="1" applyProtection="1">
      <alignment horizontal="right" vertical="center" shrinkToFit="1"/>
      <protection locked="0"/>
    </xf>
    <xf numFmtId="0" fontId="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0" xfId="57" applyNumberFormat="1" applyProtection="1">
      <alignment/>
      <protection locked="0"/>
    </xf>
    <xf numFmtId="1" fontId="9" fillId="0" borderId="10" xfId="57" applyNumberFormat="1" applyFont="1" applyBorder="1" applyAlignment="1" applyProtection="1">
      <alignment horizontal="center" vertical="center" shrinkToFit="1"/>
      <protection locked="0"/>
    </xf>
    <xf numFmtId="1" fontId="9" fillId="0" borderId="10" xfId="57" applyNumberFormat="1" applyFont="1" applyBorder="1" applyAlignment="1" applyProtection="1">
      <alignment horizontal="right" vertical="center" shrinkToFit="1"/>
      <protection locked="0"/>
    </xf>
    <xf numFmtId="1" fontId="8" fillId="0" borderId="10" xfId="57" applyNumberFormat="1" applyFont="1" applyBorder="1" applyAlignment="1" applyProtection="1">
      <alignment horizontal="right" vertical="center" shrinkToFit="1"/>
      <protection locked="0"/>
    </xf>
    <xf numFmtId="0" fontId="7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0" xfId="57" applyNumberFormat="1" applyFont="1" applyBorder="1" applyAlignment="1" applyProtection="1">
      <alignment horizontal="center" vertical="center" wrapText="1" shrinkToFit="1"/>
      <protection locked="0"/>
    </xf>
    <xf numFmtId="0" fontId="0" fillId="0" borderId="10" xfId="57" applyNumberFormat="1" applyFont="1" applyBorder="1" applyAlignment="1" applyProtection="1">
      <alignment horizontal="center" vertical="center" wrapText="1" shrinkToFit="1"/>
      <protection locked="0"/>
    </xf>
    <xf numFmtId="0" fontId="2" fillId="0" borderId="13" xfId="57" applyNumberFormat="1" applyFont="1" applyBorder="1" applyAlignment="1" applyProtection="1">
      <alignment horizontal="center" vertical="center"/>
      <protection locked="0"/>
    </xf>
    <xf numFmtId="0" fontId="2" fillId="0" borderId="14" xfId="57" applyNumberFormat="1" applyFont="1" applyBorder="1" applyAlignment="1" applyProtection="1">
      <alignment horizontal="center" vertical="center"/>
      <protection locked="0"/>
    </xf>
    <xf numFmtId="0" fontId="2" fillId="0" borderId="15" xfId="57" applyNumberFormat="1" applyFont="1" applyBorder="1" applyAlignment="1" applyProtection="1">
      <alignment horizontal="center" vertical="center"/>
      <protection locked="0"/>
    </xf>
    <xf numFmtId="0" fontId="2" fillId="0" borderId="10" xfId="57" applyNumberFormat="1" applyFont="1" applyBorder="1" applyAlignment="1" applyProtection="1">
      <alignment horizontal="center" vertical="center"/>
      <protection locked="0"/>
    </xf>
    <xf numFmtId="0" fontId="2" fillId="0" borderId="16" xfId="57" applyNumberFormat="1" applyFont="1" applyBorder="1" applyAlignment="1" applyProtection="1">
      <alignment horizontal="center" vertical="center"/>
      <protection locked="0"/>
    </xf>
    <xf numFmtId="0" fontId="2" fillId="0" borderId="17" xfId="57" applyNumberFormat="1" applyFont="1" applyBorder="1" applyAlignment="1" applyProtection="1">
      <alignment horizontal="center" vertical="center"/>
      <protection locked="0"/>
    </xf>
    <xf numFmtId="0" fontId="2" fillId="0" borderId="18" xfId="57" applyNumberFormat="1" applyFont="1" applyBorder="1" applyAlignment="1" applyProtection="1">
      <alignment horizontal="center" vertical="center"/>
      <protection locked="0"/>
    </xf>
    <xf numFmtId="0" fontId="2" fillId="0" borderId="19" xfId="57" applyNumberFormat="1" applyFont="1" applyBorder="1" applyAlignment="1" applyProtection="1">
      <alignment horizontal="center" vertical="center"/>
      <protection locked="0"/>
    </xf>
    <xf numFmtId="0" fontId="2" fillId="0" borderId="20" xfId="57" applyNumberFormat="1" applyFont="1" applyBorder="1" applyAlignment="1" applyProtection="1">
      <alignment horizontal="center" vertical="center"/>
      <protection locked="0"/>
    </xf>
    <xf numFmtId="0" fontId="2" fillId="0" borderId="21" xfId="57" applyNumberFormat="1" applyFont="1" applyBorder="1" applyAlignment="1" applyProtection="1">
      <alignment horizontal="center" vertical="center"/>
      <protection locked="0"/>
    </xf>
    <xf numFmtId="0" fontId="7" fillId="0" borderId="16" xfId="57" applyNumberFormat="1" applyFont="1" applyBorder="1" applyAlignment="1" applyProtection="1">
      <alignment horizontal="center" vertical="center"/>
      <protection locked="0"/>
    </xf>
    <xf numFmtId="0" fontId="7" fillId="0" borderId="17" xfId="57" applyNumberFormat="1" applyFont="1" applyBorder="1" applyAlignment="1" applyProtection="1">
      <alignment horizontal="center" vertical="center"/>
      <protection locked="0"/>
    </xf>
    <xf numFmtId="0" fontId="7" fillId="0" borderId="18" xfId="57" applyNumberFormat="1" applyFont="1" applyBorder="1" applyAlignment="1" applyProtection="1">
      <alignment horizontal="center" vertical="center"/>
      <protection locked="0"/>
    </xf>
    <xf numFmtId="0" fontId="7" fillId="0" borderId="19" xfId="57" applyNumberFormat="1" applyFont="1" applyBorder="1" applyAlignment="1" applyProtection="1">
      <alignment horizontal="center" vertical="center"/>
      <protection locked="0"/>
    </xf>
    <xf numFmtId="0" fontId="7" fillId="0" borderId="20" xfId="57" applyNumberFormat="1" applyFont="1" applyBorder="1" applyAlignment="1" applyProtection="1">
      <alignment horizontal="center" vertical="center"/>
      <protection locked="0"/>
    </xf>
    <xf numFmtId="0" fontId="7" fillId="0" borderId="21" xfId="57" applyNumberFormat="1" applyFont="1" applyBorder="1" applyAlignment="1" applyProtection="1">
      <alignment horizontal="center" vertical="center"/>
      <protection locked="0"/>
    </xf>
    <xf numFmtId="0" fontId="2" fillId="0" borderId="22" xfId="57" applyNumberFormat="1" applyFont="1" applyBorder="1" applyAlignment="1" applyProtection="1">
      <alignment horizontal="center" vertical="center"/>
      <protection locked="0"/>
    </xf>
    <xf numFmtId="0" fontId="2" fillId="0" borderId="0" xfId="57" applyNumberFormat="1" applyFont="1" applyBorder="1" applyAlignment="1" applyProtection="1">
      <alignment horizontal="center" vertical="center"/>
      <protection locked="0"/>
    </xf>
    <xf numFmtId="0" fontId="2" fillId="0" borderId="23" xfId="57" applyNumberFormat="1" applyFont="1" applyBorder="1" applyAlignment="1" applyProtection="1">
      <alignment horizontal="center" vertical="center"/>
      <protection locked="0"/>
    </xf>
    <xf numFmtId="0" fontId="4" fillId="0" borderId="13" xfId="57" applyNumberFormat="1" applyFont="1" applyBorder="1" applyAlignment="1" applyProtection="1">
      <alignment horizontal="center" vertical="center"/>
      <protection locked="0"/>
    </xf>
    <xf numFmtId="0" fontId="4" fillId="0" borderId="14" xfId="57" applyNumberFormat="1" applyFont="1" applyBorder="1" applyAlignment="1" applyProtection="1">
      <alignment horizontal="center" vertical="center"/>
      <protection locked="0"/>
    </xf>
    <xf numFmtId="0" fontId="4" fillId="0" borderId="15" xfId="57" applyNumberFormat="1" applyFont="1" applyBorder="1" applyAlignment="1" applyProtection="1">
      <alignment horizontal="center" vertical="center"/>
      <protection locked="0"/>
    </xf>
    <xf numFmtId="0" fontId="4" fillId="0" borderId="10" xfId="57" applyNumberFormat="1" applyFont="1" applyBorder="1" applyAlignment="1" applyProtection="1">
      <alignment horizontal="center" vertical="center"/>
      <protection locked="0"/>
    </xf>
    <xf numFmtId="0" fontId="1" fillId="0" borderId="16" xfId="57" applyNumberFormat="1" applyFont="1" applyBorder="1" applyAlignment="1" applyProtection="1">
      <alignment horizontal="center" vertical="center"/>
      <protection locked="0"/>
    </xf>
    <xf numFmtId="0" fontId="1" fillId="0" borderId="17" xfId="57" applyNumberFormat="1" applyFont="1" applyBorder="1" applyAlignment="1" applyProtection="1">
      <alignment horizontal="center" vertical="center"/>
      <protection locked="0"/>
    </xf>
    <xf numFmtId="0" fontId="1" fillId="0" borderId="18" xfId="57" applyNumberFormat="1" applyFont="1" applyBorder="1" applyAlignment="1" applyProtection="1">
      <alignment horizontal="center" vertical="center"/>
      <protection locked="0"/>
    </xf>
    <xf numFmtId="0" fontId="1" fillId="0" borderId="19" xfId="57" applyNumberFormat="1" applyFont="1" applyBorder="1" applyAlignment="1" applyProtection="1">
      <alignment horizontal="center" vertical="center"/>
      <protection locked="0"/>
    </xf>
    <xf numFmtId="0" fontId="1" fillId="0" borderId="20" xfId="57" applyNumberFormat="1" applyFont="1" applyBorder="1" applyAlignment="1" applyProtection="1">
      <alignment horizontal="center" vertical="center"/>
      <protection locked="0"/>
    </xf>
    <xf numFmtId="0" fontId="1" fillId="0" borderId="21" xfId="57" applyNumberFormat="1" applyFont="1" applyBorder="1" applyAlignment="1" applyProtection="1">
      <alignment horizontal="center" vertical="center"/>
      <protection locked="0"/>
    </xf>
    <xf numFmtId="0" fontId="1" fillId="0" borderId="11" xfId="57" applyNumberFormat="1" applyFont="1" applyBorder="1" applyAlignment="1" applyProtection="1">
      <alignment horizontal="center" vertical="center" wrapText="1"/>
      <protection locked="0"/>
    </xf>
    <xf numFmtId="0" fontId="1" fillId="0" borderId="24" xfId="57" applyNumberFormat="1" applyFont="1" applyBorder="1" applyAlignment="1" applyProtection="1">
      <alignment horizontal="center" vertical="center" wrapText="1"/>
      <protection locked="0"/>
    </xf>
    <xf numFmtId="0" fontId="1" fillId="0" borderId="12" xfId="57" applyNumberFormat="1" applyFont="1" applyBorder="1" applyAlignment="1" applyProtection="1">
      <alignment horizontal="center" vertical="center" wrapText="1"/>
      <protection locked="0"/>
    </xf>
    <xf numFmtId="0" fontId="8" fillId="0" borderId="10" xfId="0" applyNumberFormat="1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1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 wrapText="1" shrinkToFit="1"/>
      <protection locked="0"/>
    </xf>
    <xf numFmtId="0" fontId="1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570;&#1605;&#1575;&#1585;%20&#1603;&#1588;&#1575;&#1608;&#1585;&#1586;&#1610;%20&#1582;&#1608;&#1586;&#1587;&#1578;&#1575;&#1606;%20&#1575;&#1589;&#1604;&#1740;41-52-9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آمار دام"/>
      <sheetName val="دامپزشکی"/>
      <sheetName val="شیلاتی"/>
      <sheetName val="دامی"/>
      <sheetName val="باغی"/>
      <sheetName val="نمودار سطح زیرکشت"/>
      <sheetName val="نمودار تولیدغلات"/>
      <sheetName val="Chart3"/>
      <sheetName val="زراعی"/>
    </sheetNames>
    <sheetDataSet>
      <sheetData sheetId="4">
        <row r="4">
          <cell r="EA4">
            <v>0</v>
          </cell>
          <cell r="EB4">
            <v>5610</v>
          </cell>
        </row>
        <row r="5">
          <cell r="EA5">
            <v>0</v>
          </cell>
          <cell r="EB5">
            <v>5610</v>
          </cell>
        </row>
        <row r="6">
          <cell r="EA6">
            <v>0</v>
          </cell>
          <cell r="EB6">
            <v>0</v>
          </cell>
        </row>
        <row r="7">
          <cell r="EA7">
            <v>0</v>
          </cell>
          <cell r="EB7">
            <v>10000</v>
          </cell>
        </row>
        <row r="8">
          <cell r="EA8">
            <v>0</v>
          </cell>
          <cell r="EB8">
            <v>63000</v>
          </cell>
        </row>
        <row r="9">
          <cell r="EA9">
            <v>0</v>
          </cell>
          <cell r="EB9">
            <v>0</v>
          </cell>
        </row>
        <row r="10">
          <cell r="EA10">
            <v>0</v>
          </cell>
          <cell r="EB10">
            <v>0</v>
          </cell>
        </row>
        <row r="11">
          <cell r="EA11">
            <v>0</v>
          </cell>
          <cell r="EB11">
            <v>0</v>
          </cell>
        </row>
        <row r="12">
          <cell r="EA12">
            <v>0</v>
          </cell>
          <cell r="EB12">
            <v>0</v>
          </cell>
        </row>
        <row r="13">
          <cell r="EA13">
            <v>46393</v>
          </cell>
          <cell r="EB13">
            <v>144845</v>
          </cell>
        </row>
        <row r="14">
          <cell r="EA14">
            <v>45625</v>
          </cell>
          <cell r="EB14">
            <v>183402</v>
          </cell>
        </row>
        <row r="15">
          <cell r="EA15">
            <v>37970</v>
          </cell>
          <cell r="EB15">
            <v>72291</v>
          </cell>
        </row>
        <row r="16">
          <cell r="EA16">
            <v>40414</v>
          </cell>
          <cell r="EB16">
            <v>97894</v>
          </cell>
        </row>
        <row r="17">
          <cell r="EA17">
            <v>40429</v>
          </cell>
          <cell r="EB17">
            <v>104218</v>
          </cell>
        </row>
        <row r="18">
          <cell r="EA18">
            <v>0</v>
          </cell>
          <cell r="EB18">
            <v>0</v>
          </cell>
        </row>
        <row r="19">
          <cell r="EA19">
            <v>40300</v>
          </cell>
          <cell r="EB19">
            <v>98050</v>
          </cell>
        </row>
        <row r="20">
          <cell r="EA20">
            <v>38295</v>
          </cell>
          <cell r="EB20">
            <v>57750</v>
          </cell>
        </row>
        <row r="21">
          <cell r="EA21">
            <v>8312</v>
          </cell>
          <cell r="EB21">
            <v>64925</v>
          </cell>
        </row>
        <row r="22">
          <cell r="EA22">
            <v>38312</v>
          </cell>
          <cell r="EB22">
            <v>65564</v>
          </cell>
        </row>
        <row r="23">
          <cell r="EA23">
            <v>38791</v>
          </cell>
          <cell r="EB23">
            <v>143501</v>
          </cell>
        </row>
        <row r="24">
          <cell r="EA24">
            <v>41390</v>
          </cell>
          <cell r="EB24">
            <v>165586</v>
          </cell>
        </row>
        <row r="25">
          <cell r="EA25">
            <v>36742</v>
          </cell>
          <cell r="EB25">
            <v>159557</v>
          </cell>
        </row>
        <row r="26">
          <cell r="EA26">
            <v>36827</v>
          </cell>
          <cell r="EB26">
            <v>187692</v>
          </cell>
        </row>
        <row r="27">
          <cell r="EA27">
            <v>37919</v>
          </cell>
          <cell r="EB27">
            <v>172117</v>
          </cell>
        </row>
        <row r="28">
          <cell r="EA28">
            <v>39007</v>
          </cell>
          <cell r="EB28">
            <v>178737.64705882352</v>
          </cell>
        </row>
        <row r="29">
          <cell r="EA29">
            <v>39555</v>
          </cell>
          <cell r="EB29">
            <v>180792.23880597015</v>
          </cell>
        </row>
        <row r="30">
          <cell r="EA30">
            <v>40853</v>
          </cell>
          <cell r="EB30">
            <v>132584.44444444444</v>
          </cell>
        </row>
        <row r="31">
          <cell r="EA31">
            <v>33788</v>
          </cell>
          <cell r="EB31">
            <v>136602.75</v>
          </cell>
        </row>
        <row r="32">
          <cell r="EA32">
            <v>35635</v>
          </cell>
          <cell r="EB32">
            <v>180167.27272727274</v>
          </cell>
        </row>
        <row r="33">
          <cell r="EA33">
            <v>32517</v>
          </cell>
          <cell r="EB33">
            <v>198973.6923076923</v>
          </cell>
        </row>
        <row r="34">
          <cell r="EA34">
            <v>38179</v>
          </cell>
          <cell r="EB34">
            <v>226082.88888888888</v>
          </cell>
        </row>
        <row r="35">
          <cell r="EA35">
            <v>41419</v>
          </cell>
          <cell r="EB35">
            <v>225301.53846153847</v>
          </cell>
        </row>
        <row r="36">
          <cell r="EA36">
            <v>0</v>
          </cell>
          <cell r="EB36">
            <v>0</v>
          </cell>
        </row>
        <row r="37">
          <cell r="EA37">
            <v>42260</v>
          </cell>
          <cell r="EB37">
            <v>232883.57142857142</v>
          </cell>
        </row>
        <row r="38">
          <cell r="EA38">
            <v>34526</v>
          </cell>
          <cell r="EB38">
            <v>221947.07865168538</v>
          </cell>
        </row>
        <row r="39">
          <cell r="EA39">
            <v>42943</v>
          </cell>
          <cell r="EB39">
            <v>228818.5</v>
          </cell>
        </row>
        <row r="40">
          <cell r="EA40">
            <v>46636</v>
          </cell>
          <cell r="EB40">
            <v>251453.81818181818</v>
          </cell>
        </row>
        <row r="41">
          <cell r="EA41">
            <v>42388</v>
          </cell>
          <cell r="EB41">
            <v>226979.5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rightToLeft="1" zoomScalePageLayoutView="0" workbookViewId="0" topLeftCell="A1">
      <selection activeCell="O15" sqref="O15"/>
    </sheetView>
  </sheetViews>
  <sheetFormatPr defaultColWidth="9.140625" defaultRowHeight="12.75"/>
  <cols>
    <col min="1" max="1" width="9.57421875" style="0" customWidth="1"/>
    <col min="2" max="2" width="12.421875" style="0" customWidth="1"/>
    <col min="3" max="3" width="11.140625" style="0" customWidth="1"/>
    <col min="4" max="4" width="10.57421875" style="0" customWidth="1"/>
    <col min="5" max="5" width="11.57421875" style="0" customWidth="1"/>
    <col min="6" max="6" width="11.140625" style="0" customWidth="1"/>
    <col min="7" max="7" width="13.140625" style="0" customWidth="1"/>
    <col min="8" max="8" width="12.8515625" style="0" customWidth="1"/>
    <col min="9" max="9" width="9.140625" style="0" customWidth="1"/>
    <col min="10" max="10" width="9.7109375" style="0" customWidth="1"/>
    <col min="11" max="11" width="10.7109375" style="0" customWidth="1"/>
    <col min="12" max="12" width="13.7109375" style="0" customWidth="1"/>
    <col min="13" max="13" width="8.00390625" style="0" customWidth="1"/>
  </cols>
  <sheetData>
    <row r="1" spans="1:13" ht="18.75" customHeight="1">
      <c r="A1" s="24" t="s">
        <v>101</v>
      </c>
      <c r="B1" s="20" t="s">
        <v>110</v>
      </c>
      <c r="C1" s="20" t="s">
        <v>158</v>
      </c>
      <c r="D1" s="20"/>
      <c r="E1" s="20"/>
      <c r="F1" s="20" t="s">
        <v>200</v>
      </c>
      <c r="G1" s="20" t="s">
        <v>159</v>
      </c>
      <c r="H1" s="20" t="s">
        <v>111</v>
      </c>
      <c r="I1" s="20" t="s">
        <v>112</v>
      </c>
      <c r="J1" s="21" t="s">
        <v>150</v>
      </c>
      <c r="K1" s="20" t="s">
        <v>113</v>
      </c>
      <c r="L1" s="22" t="s">
        <v>114</v>
      </c>
      <c r="M1" s="23" t="s">
        <v>156</v>
      </c>
    </row>
    <row r="2" spans="1:13" ht="31.5" customHeight="1">
      <c r="A2" s="24"/>
      <c r="B2" s="20"/>
      <c r="C2" s="3" t="s">
        <v>201</v>
      </c>
      <c r="D2" s="3" t="s">
        <v>202</v>
      </c>
      <c r="E2" s="6" t="s">
        <v>203</v>
      </c>
      <c r="F2" s="20"/>
      <c r="G2" s="20"/>
      <c r="H2" s="20"/>
      <c r="I2" s="20"/>
      <c r="J2" s="21"/>
      <c r="K2" s="20"/>
      <c r="L2" s="22"/>
      <c r="M2" s="23"/>
    </row>
    <row r="3" spans="1:13" ht="12" customHeight="1">
      <c r="A3" s="2" t="s">
        <v>78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1"/>
    </row>
    <row r="4" spans="1:13" ht="12" customHeight="1">
      <c r="A4" s="2" t="s">
        <v>77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1"/>
    </row>
    <row r="5" spans="1:13" ht="12" customHeight="1">
      <c r="A5" s="2" t="s">
        <v>76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1"/>
    </row>
    <row r="6" spans="1:13" ht="12" customHeight="1">
      <c r="A6" s="2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1"/>
    </row>
    <row r="7" spans="1:13" ht="12" customHeight="1">
      <c r="A7" s="2" t="s">
        <v>74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ht="12" customHeight="1">
      <c r="A8" s="2" t="s">
        <v>72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1"/>
    </row>
    <row r="9" spans="1:13" ht="12" customHeight="1">
      <c r="A9" s="2" t="s">
        <v>48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1"/>
    </row>
    <row r="10" spans="1:13" ht="12" customHeight="1">
      <c r="A10" s="2" t="s">
        <v>47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1"/>
    </row>
    <row r="11" spans="1:13" ht="12" customHeight="1">
      <c r="A11" s="2" t="s">
        <v>46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1"/>
    </row>
    <row r="12" spans="1:13" ht="12" customHeight="1">
      <c r="A12" s="2" t="s">
        <v>63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</row>
    <row r="13" spans="1:13" ht="12" customHeight="1">
      <c r="A13" s="2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1"/>
    </row>
    <row r="14" spans="1:13" ht="12" customHeight="1">
      <c r="A14" s="2" t="s">
        <v>44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1"/>
    </row>
    <row r="15" spans="1:13" ht="12" customHeight="1">
      <c r="A15" s="2" t="s">
        <v>43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1"/>
    </row>
    <row r="16" spans="1:13" ht="12" customHeight="1">
      <c r="A16" s="2" t="s">
        <v>42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1"/>
    </row>
    <row r="17" spans="1:13" ht="12" customHeight="1">
      <c r="A17" s="2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1"/>
    </row>
    <row r="18" spans="1:13" ht="12" customHeight="1">
      <c r="A18" s="2" t="s">
        <v>40</v>
      </c>
      <c r="B18" s="10">
        <v>3700</v>
      </c>
      <c r="C18" s="10">
        <v>2300</v>
      </c>
      <c r="D18" s="10">
        <v>0</v>
      </c>
      <c r="E18" s="10">
        <f aca="true" t="shared" si="0" ref="E18:E30">D18+C18</f>
        <v>2300</v>
      </c>
      <c r="F18" s="10">
        <v>6000</v>
      </c>
      <c r="G18" s="10">
        <f aca="true" t="shared" si="1" ref="G18:G30">F18+E18</f>
        <v>8300</v>
      </c>
      <c r="H18" s="10">
        <f aca="true" t="shared" si="2" ref="H18:H30">G18+B18</f>
        <v>12000</v>
      </c>
      <c r="I18" s="10">
        <v>363</v>
      </c>
      <c r="J18" s="10">
        <v>0</v>
      </c>
      <c r="K18" s="10">
        <f aca="true" t="shared" si="3" ref="K18:K30">J18+I18</f>
        <v>363</v>
      </c>
      <c r="L18" s="10">
        <f aca="true" t="shared" si="4" ref="L18:L30">K18+H18</f>
        <v>12363</v>
      </c>
      <c r="M18" s="11"/>
    </row>
    <row r="19" spans="1:13" ht="12" customHeight="1">
      <c r="A19" s="2" t="s">
        <v>39</v>
      </c>
      <c r="B19" s="10">
        <v>3735</v>
      </c>
      <c r="C19" s="10">
        <v>2401</v>
      </c>
      <c r="D19" s="10">
        <v>0</v>
      </c>
      <c r="E19" s="10">
        <f t="shared" si="0"/>
        <v>2401</v>
      </c>
      <c r="F19" s="10">
        <v>8935</v>
      </c>
      <c r="G19" s="10">
        <f t="shared" si="1"/>
        <v>11336</v>
      </c>
      <c r="H19" s="10">
        <f t="shared" si="2"/>
        <v>15071</v>
      </c>
      <c r="I19" s="10">
        <v>363</v>
      </c>
      <c r="J19" s="10">
        <v>0</v>
      </c>
      <c r="K19" s="10">
        <f t="shared" si="3"/>
        <v>363</v>
      </c>
      <c r="L19" s="10">
        <f t="shared" si="4"/>
        <v>15434</v>
      </c>
      <c r="M19" s="11"/>
    </row>
    <row r="20" spans="1:13" ht="12" customHeight="1">
      <c r="A20" s="2" t="s">
        <v>38</v>
      </c>
      <c r="B20" s="10">
        <v>5294</v>
      </c>
      <c r="C20" s="10">
        <v>3615</v>
      </c>
      <c r="D20" s="10">
        <v>0</v>
      </c>
      <c r="E20" s="10">
        <f t="shared" si="0"/>
        <v>3615</v>
      </c>
      <c r="F20" s="10">
        <v>9000</v>
      </c>
      <c r="G20" s="10">
        <f t="shared" si="1"/>
        <v>12615</v>
      </c>
      <c r="H20" s="10">
        <f t="shared" si="2"/>
        <v>17909</v>
      </c>
      <c r="I20" s="10">
        <v>588</v>
      </c>
      <c r="J20" s="10">
        <v>0</v>
      </c>
      <c r="K20" s="10">
        <f t="shared" si="3"/>
        <v>588</v>
      </c>
      <c r="L20" s="10">
        <f t="shared" si="4"/>
        <v>18497</v>
      </c>
      <c r="M20" s="11"/>
    </row>
    <row r="21" spans="1:13" ht="12" customHeight="1">
      <c r="A21" s="2" t="s">
        <v>36</v>
      </c>
      <c r="B21" s="10">
        <v>7925</v>
      </c>
      <c r="C21" s="10">
        <v>4359</v>
      </c>
      <c r="D21" s="10">
        <v>0</v>
      </c>
      <c r="E21" s="10">
        <f t="shared" si="0"/>
        <v>4359</v>
      </c>
      <c r="F21" s="10">
        <v>9000</v>
      </c>
      <c r="G21" s="10">
        <f t="shared" si="1"/>
        <v>13359</v>
      </c>
      <c r="H21" s="10">
        <f t="shared" si="2"/>
        <v>21284</v>
      </c>
      <c r="I21" s="10">
        <v>748</v>
      </c>
      <c r="J21" s="10">
        <v>0</v>
      </c>
      <c r="K21" s="10">
        <f t="shared" si="3"/>
        <v>748</v>
      </c>
      <c r="L21" s="10">
        <f t="shared" si="4"/>
        <v>22032</v>
      </c>
      <c r="M21" s="11"/>
    </row>
    <row r="22" spans="1:13" ht="12" customHeight="1">
      <c r="A22" s="2" t="s">
        <v>35</v>
      </c>
      <c r="B22" s="10">
        <v>9661</v>
      </c>
      <c r="C22" s="10">
        <v>5259</v>
      </c>
      <c r="D22" s="10">
        <v>0</v>
      </c>
      <c r="E22" s="10">
        <f t="shared" si="0"/>
        <v>5259</v>
      </c>
      <c r="F22" s="10">
        <v>9000</v>
      </c>
      <c r="G22" s="10">
        <f t="shared" si="1"/>
        <v>14259</v>
      </c>
      <c r="H22" s="10">
        <f t="shared" si="2"/>
        <v>23920</v>
      </c>
      <c r="I22" s="10">
        <v>1150</v>
      </c>
      <c r="J22" s="10">
        <v>0</v>
      </c>
      <c r="K22" s="10">
        <f t="shared" si="3"/>
        <v>1150</v>
      </c>
      <c r="L22" s="10">
        <f t="shared" si="4"/>
        <v>25070</v>
      </c>
      <c r="M22" s="11"/>
    </row>
    <row r="23" spans="1:13" ht="12" customHeight="1">
      <c r="A23" s="2" t="s">
        <v>37</v>
      </c>
      <c r="B23" s="10">
        <v>10656</v>
      </c>
      <c r="C23" s="10">
        <v>4039</v>
      </c>
      <c r="D23" s="10">
        <v>0</v>
      </c>
      <c r="E23" s="10">
        <f t="shared" si="0"/>
        <v>4039</v>
      </c>
      <c r="F23" s="10">
        <v>9000</v>
      </c>
      <c r="G23" s="10">
        <f t="shared" si="1"/>
        <v>13039</v>
      </c>
      <c r="H23" s="10">
        <f t="shared" si="2"/>
        <v>23695</v>
      </c>
      <c r="I23" s="10">
        <v>1300</v>
      </c>
      <c r="J23" s="10">
        <v>5</v>
      </c>
      <c r="K23" s="10">
        <f t="shared" si="3"/>
        <v>1305</v>
      </c>
      <c r="L23" s="10">
        <f t="shared" si="4"/>
        <v>25000</v>
      </c>
      <c r="M23" s="11"/>
    </row>
    <row r="24" spans="1:13" ht="12" customHeight="1">
      <c r="A24" s="2" t="s">
        <v>34</v>
      </c>
      <c r="B24" s="10">
        <v>7454.2</v>
      </c>
      <c r="C24" s="10">
        <v>3934.6</v>
      </c>
      <c r="D24" s="10">
        <v>0</v>
      </c>
      <c r="E24" s="10">
        <f t="shared" si="0"/>
        <v>3934.6</v>
      </c>
      <c r="F24" s="10">
        <v>8987</v>
      </c>
      <c r="G24" s="10">
        <f t="shared" si="1"/>
        <v>12921.6</v>
      </c>
      <c r="H24" s="10">
        <f t="shared" si="2"/>
        <v>20375.8</v>
      </c>
      <c r="I24" s="10">
        <v>829.8</v>
      </c>
      <c r="J24" s="10">
        <v>14</v>
      </c>
      <c r="K24" s="10">
        <f t="shared" si="3"/>
        <v>843.8</v>
      </c>
      <c r="L24" s="10">
        <f t="shared" si="4"/>
        <v>21219.6</v>
      </c>
      <c r="M24" s="11"/>
    </row>
    <row r="25" spans="1:13" ht="12" customHeight="1">
      <c r="A25" s="2" t="s">
        <v>33</v>
      </c>
      <c r="B25" s="10">
        <v>12400</v>
      </c>
      <c r="C25" s="10">
        <v>6464</v>
      </c>
      <c r="D25" s="10">
        <v>0</v>
      </c>
      <c r="E25" s="10">
        <f t="shared" si="0"/>
        <v>6464</v>
      </c>
      <c r="F25" s="10">
        <v>2000</v>
      </c>
      <c r="G25" s="10">
        <f t="shared" si="1"/>
        <v>8464</v>
      </c>
      <c r="H25" s="10">
        <f t="shared" si="2"/>
        <v>20864</v>
      </c>
      <c r="I25" s="10">
        <v>620</v>
      </c>
      <c r="J25" s="10">
        <v>34.055</v>
      </c>
      <c r="K25" s="10">
        <f t="shared" si="3"/>
        <v>654.055</v>
      </c>
      <c r="L25" s="10">
        <f t="shared" si="4"/>
        <v>21518.055</v>
      </c>
      <c r="M25" s="11"/>
    </row>
    <row r="26" spans="1:13" ht="12" customHeight="1">
      <c r="A26" s="2" t="s">
        <v>32</v>
      </c>
      <c r="B26" s="10">
        <v>17450</v>
      </c>
      <c r="C26" s="10">
        <v>6433</v>
      </c>
      <c r="D26" s="10">
        <v>0</v>
      </c>
      <c r="E26" s="10">
        <f t="shared" si="0"/>
        <v>6433</v>
      </c>
      <c r="F26" s="10">
        <v>10600</v>
      </c>
      <c r="G26" s="10">
        <f t="shared" si="1"/>
        <v>17033</v>
      </c>
      <c r="H26" s="10">
        <f t="shared" si="2"/>
        <v>34483</v>
      </c>
      <c r="I26" s="10">
        <v>849</v>
      </c>
      <c r="J26" s="10">
        <v>38.628</v>
      </c>
      <c r="K26" s="10">
        <f t="shared" si="3"/>
        <v>887.628</v>
      </c>
      <c r="L26" s="10">
        <f t="shared" si="4"/>
        <v>35370.628</v>
      </c>
      <c r="M26" s="12">
        <v>4.5</v>
      </c>
    </row>
    <row r="27" spans="1:13" ht="12" customHeight="1">
      <c r="A27" s="2" t="s">
        <v>31</v>
      </c>
      <c r="B27" s="10">
        <v>18459</v>
      </c>
      <c r="C27" s="10">
        <v>6820</v>
      </c>
      <c r="D27" s="10">
        <v>0</v>
      </c>
      <c r="E27" s="10">
        <f t="shared" si="0"/>
        <v>6820</v>
      </c>
      <c r="F27" s="10">
        <v>7063</v>
      </c>
      <c r="G27" s="10">
        <f t="shared" si="1"/>
        <v>13883</v>
      </c>
      <c r="H27" s="10">
        <f t="shared" si="2"/>
        <v>32342</v>
      </c>
      <c r="I27" s="10">
        <v>701</v>
      </c>
      <c r="J27" s="10">
        <v>113.608</v>
      </c>
      <c r="K27" s="10">
        <f t="shared" si="3"/>
        <v>814.608</v>
      </c>
      <c r="L27" s="10">
        <f t="shared" si="4"/>
        <v>33156.608</v>
      </c>
      <c r="M27" s="12">
        <v>4.6</v>
      </c>
    </row>
    <row r="28" spans="1:13" ht="12" customHeight="1">
      <c r="A28" s="2" t="s">
        <v>30</v>
      </c>
      <c r="B28" s="10">
        <v>17341</v>
      </c>
      <c r="C28" s="10">
        <v>5000</v>
      </c>
      <c r="D28" s="10">
        <v>0</v>
      </c>
      <c r="E28" s="10">
        <f t="shared" si="0"/>
        <v>5000</v>
      </c>
      <c r="F28" s="10">
        <v>4800</v>
      </c>
      <c r="G28" s="10">
        <f t="shared" si="1"/>
        <v>9800</v>
      </c>
      <c r="H28" s="10">
        <f t="shared" si="2"/>
        <v>27141</v>
      </c>
      <c r="I28" s="10">
        <v>1332</v>
      </c>
      <c r="J28" s="10">
        <v>350</v>
      </c>
      <c r="K28" s="10">
        <f t="shared" si="3"/>
        <v>1682</v>
      </c>
      <c r="L28" s="10">
        <f t="shared" si="4"/>
        <v>28823</v>
      </c>
      <c r="M28" s="12">
        <v>5</v>
      </c>
    </row>
    <row r="29" spans="1:13" ht="12" customHeight="1">
      <c r="A29" s="2" t="s">
        <v>29</v>
      </c>
      <c r="B29" s="10">
        <v>22673</v>
      </c>
      <c r="C29" s="10">
        <v>6479</v>
      </c>
      <c r="D29" s="10">
        <v>0</v>
      </c>
      <c r="E29" s="10">
        <f t="shared" si="0"/>
        <v>6479</v>
      </c>
      <c r="F29" s="10">
        <v>4715</v>
      </c>
      <c r="G29" s="10">
        <f t="shared" si="1"/>
        <v>11194</v>
      </c>
      <c r="H29" s="10">
        <f t="shared" si="2"/>
        <v>33867</v>
      </c>
      <c r="I29" s="10">
        <v>1435</v>
      </c>
      <c r="J29" s="10">
        <v>490</v>
      </c>
      <c r="K29" s="10">
        <f t="shared" si="3"/>
        <v>1925</v>
      </c>
      <c r="L29" s="10">
        <f t="shared" si="4"/>
        <v>35792</v>
      </c>
      <c r="M29" s="12">
        <v>5</v>
      </c>
    </row>
    <row r="30" spans="1:13" ht="12" customHeight="1">
      <c r="A30" s="2" t="s">
        <v>27</v>
      </c>
      <c r="B30" s="10">
        <v>34535</v>
      </c>
      <c r="C30" s="10">
        <v>9095</v>
      </c>
      <c r="D30" s="10">
        <v>0</v>
      </c>
      <c r="E30" s="10">
        <f t="shared" si="0"/>
        <v>9095</v>
      </c>
      <c r="F30" s="10">
        <v>200</v>
      </c>
      <c r="G30" s="10">
        <f t="shared" si="1"/>
        <v>9295</v>
      </c>
      <c r="H30" s="10">
        <f t="shared" si="2"/>
        <v>43830</v>
      </c>
      <c r="I30" s="10">
        <v>2760</v>
      </c>
      <c r="J30" s="10">
        <v>205</v>
      </c>
      <c r="K30" s="10">
        <f t="shared" si="3"/>
        <v>2965</v>
      </c>
      <c r="L30" s="10">
        <f t="shared" si="4"/>
        <v>46795</v>
      </c>
      <c r="M30" s="12">
        <v>5</v>
      </c>
    </row>
    <row r="31" spans="1:13" ht="12" customHeight="1">
      <c r="A31" s="2" t="s">
        <v>28</v>
      </c>
      <c r="B31" s="10">
        <v>34960</v>
      </c>
      <c r="C31" s="10">
        <v>10140</v>
      </c>
      <c r="D31" s="10">
        <v>0</v>
      </c>
      <c r="E31" s="10">
        <f aca="true" t="shared" si="5" ref="E31:E40">D31+C31</f>
        <v>10140</v>
      </c>
      <c r="F31" s="10">
        <v>1000</v>
      </c>
      <c r="G31" s="10">
        <f aca="true" t="shared" si="6" ref="G31:G40">F31+E31</f>
        <v>11140</v>
      </c>
      <c r="H31" s="10">
        <f aca="true" t="shared" si="7" ref="H31:H40">G31+B31</f>
        <v>46100</v>
      </c>
      <c r="I31" s="10">
        <v>1500</v>
      </c>
      <c r="J31" s="10">
        <v>10</v>
      </c>
      <c r="K31" s="10">
        <f aca="true" t="shared" si="8" ref="K31:K40">J31+I31</f>
        <v>1510</v>
      </c>
      <c r="L31" s="10">
        <f aca="true" t="shared" si="9" ref="L31:L40">K31+H31</f>
        <v>47610</v>
      </c>
      <c r="M31" s="12">
        <v>5.3</v>
      </c>
    </row>
    <row r="32" spans="1:13" ht="12" customHeight="1">
      <c r="A32" s="2" t="s">
        <v>65</v>
      </c>
      <c r="B32" s="10">
        <v>31709</v>
      </c>
      <c r="C32" s="10">
        <v>12876</v>
      </c>
      <c r="D32" s="10">
        <v>0</v>
      </c>
      <c r="E32" s="10">
        <f t="shared" si="5"/>
        <v>12876</v>
      </c>
      <c r="F32" s="10">
        <v>220</v>
      </c>
      <c r="G32" s="10">
        <f t="shared" si="6"/>
        <v>13096</v>
      </c>
      <c r="H32" s="10">
        <f t="shared" si="7"/>
        <v>44805</v>
      </c>
      <c r="I32" s="10">
        <v>1820</v>
      </c>
      <c r="J32" s="10">
        <v>43</v>
      </c>
      <c r="K32" s="10">
        <f t="shared" si="8"/>
        <v>1863</v>
      </c>
      <c r="L32" s="10">
        <f t="shared" si="9"/>
        <v>46668</v>
      </c>
      <c r="M32" s="12">
        <v>6.1</v>
      </c>
    </row>
    <row r="33" spans="1:13" ht="12" customHeight="1">
      <c r="A33" s="2" t="s">
        <v>79</v>
      </c>
      <c r="B33" s="10">
        <v>28529</v>
      </c>
      <c r="C33" s="10">
        <v>14299</v>
      </c>
      <c r="D33" s="10">
        <v>70</v>
      </c>
      <c r="E33" s="10">
        <f t="shared" si="5"/>
        <v>14369</v>
      </c>
      <c r="F33" s="10">
        <v>672</v>
      </c>
      <c r="G33" s="10">
        <f t="shared" si="6"/>
        <v>15041</v>
      </c>
      <c r="H33" s="10">
        <f t="shared" si="7"/>
        <v>43570</v>
      </c>
      <c r="I33" s="10">
        <v>1085</v>
      </c>
      <c r="J33" s="10">
        <v>21</v>
      </c>
      <c r="K33" s="10">
        <f t="shared" si="8"/>
        <v>1106</v>
      </c>
      <c r="L33" s="10">
        <f t="shared" si="9"/>
        <v>44676</v>
      </c>
      <c r="M33" s="12">
        <v>6.7</v>
      </c>
    </row>
    <row r="34" spans="1:13" ht="12" customHeight="1">
      <c r="A34" s="2" t="s">
        <v>80</v>
      </c>
      <c r="B34" s="10">
        <v>31955</v>
      </c>
      <c r="C34" s="10">
        <v>17446</v>
      </c>
      <c r="D34" s="10">
        <v>7</v>
      </c>
      <c r="E34" s="10">
        <f t="shared" si="5"/>
        <v>17453</v>
      </c>
      <c r="F34" s="10">
        <v>1535</v>
      </c>
      <c r="G34" s="10">
        <f t="shared" si="6"/>
        <v>18988</v>
      </c>
      <c r="H34" s="10">
        <f t="shared" si="7"/>
        <v>50943</v>
      </c>
      <c r="I34" s="10">
        <v>1419</v>
      </c>
      <c r="J34" s="10">
        <v>8</v>
      </c>
      <c r="K34" s="10">
        <f t="shared" si="8"/>
        <v>1427</v>
      </c>
      <c r="L34" s="10">
        <f t="shared" si="9"/>
        <v>52370</v>
      </c>
      <c r="M34" s="12">
        <v>7.3</v>
      </c>
    </row>
    <row r="35" spans="1:13" ht="12" customHeight="1">
      <c r="A35" s="2" t="s">
        <v>81</v>
      </c>
      <c r="B35" s="10">
        <v>31957</v>
      </c>
      <c r="C35" s="10">
        <v>20259</v>
      </c>
      <c r="D35" s="10">
        <v>0</v>
      </c>
      <c r="E35" s="10">
        <f t="shared" si="5"/>
        <v>20259</v>
      </c>
      <c r="F35" s="10">
        <v>4782</v>
      </c>
      <c r="G35" s="10">
        <f t="shared" si="6"/>
        <v>25041</v>
      </c>
      <c r="H35" s="10">
        <f t="shared" si="7"/>
        <v>56998</v>
      </c>
      <c r="I35" s="10">
        <v>1449</v>
      </c>
      <c r="J35" s="10">
        <v>25</v>
      </c>
      <c r="K35" s="10">
        <f t="shared" si="8"/>
        <v>1474</v>
      </c>
      <c r="L35" s="10">
        <f t="shared" si="9"/>
        <v>58472</v>
      </c>
      <c r="M35" s="12">
        <v>7.7</v>
      </c>
    </row>
    <row r="36" spans="1:13" ht="12" customHeight="1">
      <c r="A36" s="2" t="s">
        <v>82</v>
      </c>
      <c r="B36" s="10">
        <v>43630</v>
      </c>
      <c r="C36" s="10">
        <v>25210</v>
      </c>
      <c r="D36" s="10">
        <v>0</v>
      </c>
      <c r="E36" s="10">
        <f t="shared" si="5"/>
        <v>25210</v>
      </c>
      <c r="F36" s="10">
        <v>5390</v>
      </c>
      <c r="G36" s="10">
        <f t="shared" si="6"/>
        <v>30600</v>
      </c>
      <c r="H36" s="10">
        <f t="shared" si="7"/>
        <v>74230</v>
      </c>
      <c r="I36" s="10">
        <v>2077</v>
      </c>
      <c r="J36" s="10">
        <v>67</v>
      </c>
      <c r="K36" s="10">
        <f t="shared" si="8"/>
        <v>2144</v>
      </c>
      <c r="L36" s="10">
        <f t="shared" si="9"/>
        <v>76374</v>
      </c>
      <c r="M36" s="12">
        <v>7.35</v>
      </c>
    </row>
    <row r="37" spans="1:13" ht="12" customHeight="1">
      <c r="A37" s="2" t="s">
        <v>83</v>
      </c>
      <c r="B37" s="10">
        <v>48674</v>
      </c>
      <c r="C37" s="10">
        <v>20659</v>
      </c>
      <c r="D37" s="10">
        <v>364</v>
      </c>
      <c r="E37" s="10">
        <f t="shared" si="5"/>
        <v>21023</v>
      </c>
      <c r="F37" s="10">
        <v>4440</v>
      </c>
      <c r="G37" s="10">
        <f t="shared" si="6"/>
        <v>25463</v>
      </c>
      <c r="H37" s="10">
        <f t="shared" si="7"/>
        <v>74137</v>
      </c>
      <c r="I37" s="10">
        <v>3464</v>
      </c>
      <c r="J37" s="10">
        <v>377</v>
      </c>
      <c r="K37" s="10">
        <f t="shared" si="8"/>
        <v>3841</v>
      </c>
      <c r="L37" s="10">
        <f t="shared" si="9"/>
        <v>77978</v>
      </c>
      <c r="M37" s="12">
        <v>7.32</v>
      </c>
    </row>
    <row r="38" spans="1:13" ht="12" customHeight="1">
      <c r="A38" s="2" t="s">
        <v>84</v>
      </c>
      <c r="B38" s="10">
        <v>46118</v>
      </c>
      <c r="C38" s="10">
        <v>20845</v>
      </c>
      <c r="D38" s="10">
        <v>550</v>
      </c>
      <c r="E38" s="10">
        <f t="shared" si="5"/>
        <v>21395</v>
      </c>
      <c r="F38" s="10">
        <v>3070</v>
      </c>
      <c r="G38" s="10">
        <f t="shared" si="6"/>
        <v>24465</v>
      </c>
      <c r="H38" s="10">
        <f t="shared" si="7"/>
        <v>70583</v>
      </c>
      <c r="I38" s="10">
        <v>2430</v>
      </c>
      <c r="J38" s="10">
        <v>68</v>
      </c>
      <c r="K38" s="10">
        <f t="shared" si="8"/>
        <v>2498</v>
      </c>
      <c r="L38" s="10">
        <f t="shared" si="9"/>
        <v>73081</v>
      </c>
      <c r="M38" s="12">
        <v>7.51</v>
      </c>
    </row>
    <row r="39" spans="1:13" ht="12" customHeight="1">
      <c r="A39" s="2" t="s">
        <v>85</v>
      </c>
      <c r="B39" s="10">
        <v>51015</v>
      </c>
      <c r="C39" s="10">
        <v>26929</v>
      </c>
      <c r="D39" s="10">
        <v>965</v>
      </c>
      <c r="E39" s="10">
        <f t="shared" si="5"/>
        <v>27894</v>
      </c>
      <c r="F39" s="10">
        <v>5151</v>
      </c>
      <c r="G39" s="10">
        <f t="shared" si="6"/>
        <v>33045</v>
      </c>
      <c r="H39" s="10">
        <f t="shared" si="7"/>
        <v>84060</v>
      </c>
      <c r="I39" s="10">
        <v>2952</v>
      </c>
      <c r="J39" s="10">
        <v>215</v>
      </c>
      <c r="K39" s="10">
        <f t="shared" si="8"/>
        <v>3167</v>
      </c>
      <c r="L39" s="10">
        <f t="shared" si="9"/>
        <v>87227</v>
      </c>
      <c r="M39" s="12">
        <v>8.5</v>
      </c>
    </row>
    <row r="40" spans="1:13" ht="12" customHeight="1">
      <c r="A40" s="2" t="s">
        <v>86</v>
      </c>
      <c r="B40" s="10">
        <v>41171</v>
      </c>
      <c r="C40" s="10">
        <v>28347</v>
      </c>
      <c r="D40" s="10">
        <v>1158</v>
      </c>
      <c r="E40" s="10">
        <f t="shared" si="5"/>
        <v>29505</v>
      </c>
      <c r="F40" s="10">
        <v>6140</v>
      </c>
      <c r="G40" s="10">
        <f t="shared" si="6"/>
        <v>35645</v>
      </c>
      <c r="H40" s="10">
        <f t="shared" si="7"/>
        <v>76816</v>
      </c>
      <c r="I40" s="10">
        <v>2862</v>
      </c>
      <c r="J40" s="10">
        <v>256</v>
      </c>
      <c r="K40" s="10">
        <f t="shared" si="8"/>
        <v>3118</v>
      </c>
      <c r="L40" s="10">
        <f t="shared" si="9"/>
        <v>79934</v>
      </c>
      <c r="M40" s="12">
        <v>9.1</v>
      </c>
    </row>
    <row r="41" spans="1:13" ht="12" customHeight="1">
      <c r="A41" s="2" t="s">
        <v>168</v>
      </c>
      <c r="B41" s="10">
        <v>33153</v>
      </c>
      <c r="C41" s="10">
        <v>40537</v>
      </c>
      <c r="D41" s="10">
        <v>520</v>
      </c>
      <c r="E41" s="10">
        <f>D41+C41</f>
        <v>41057</v>
      </c>
      <c r="F41" s="10">
        <v>7712</v>
      </c>
      <c r="G41" s="10">
        <f>F41+E41</f>
        <v>48769</v>
      </c>
      <c r="H41" s="10">
        <f>G41+B41</f>
        <v>81922</v>
      </c>
      <c r="I41" s="10">
        <v>3380</v>
      </c>
      <c r="J41" s="10">
        <v>489</v>
      </c>
      <c r="K41" s="10">
        <f>J41+I41</f>
        <v>3869</v>
      </c>
      <c r="L41" s="10">
        <f>K41+H41</f>
        <v>85791</v>
      </c>
      <c r="M41" s="12">
        <v>10.2</v>
      </c>
    </row>
  </sheetData>
  <sheetProtection/>
  <mergeCells count="11">
    <mergeCell ref="H1:H2"/>
    <mergeCell ref="I1:I2"/>
    <mergeCell ref="J1:J2"/>
    <mergeCell ref="K1:K2"/>
    <mergeCell ref="L1:L2"/>
    <mergeCell ref="M1:M2"/>
    <mergeCell ref="A1:A2"/>
    <mergeCell ref="B1:B2"/>
    <mergeCell ref="C1:E1"/>
    <mergeCell ref="F1:F2"/>
    <mergeCell ref="G1:G2"/>
  </mergeCells>
  <printOptions horizontalCentered="1" verticalCentered="1"/>
  <pageMargins left="0" right="0.3937007874015748" top="0.3937007874015748" bottom="0.3937007874015748" header="0" footer="0"/>
  <pageSetup horizontalDpi="600" verticalDpi="600" orientation="landscape" paperSize="9" r:id="rId1"/>
  <headerFooter alignWithMargins="0">
    <oddHeader>&amp;Cآمار محصولات شیلاتی استان خوزستان به تفکيک سال</oddHeader>
    <oddFooter>&amp;C&amp;Z&amp;F&amp;RPage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C45"/>
  <sheetViews>
    <sheetView rightToLeft="1" zoomScalePageLayoutView="0" workbookViewId="0" topLeftCell="A1">
      <pane xSplit="1" ySplit="6" topLeftCell="B18" activePane="bottomRight" state="frozen"/>
      <selection pane="topLeft" activeCell="B4" sqref="B4"/>
      <selection pane="topRight" activeCell="B4" sqref="B4"/>
      <selection pane="bottomLeft" activeCell="B4" sqref="B4"/>
      <selection pane="bottomRight" activeCell="K1" sqref="K1:S1"/>
    </sheetView>
  </sheetViews>
  <sheetFormatPr defaultColWidth="10.7109375" defaultRowHeight="12.75"/>
  <cols>
    <col min="1" max="1" width="9.7109375" style="16" customWidth="1"/>
    <col min="2" max="19" width="14.7109375" style="16" customWidth="1"/>
    <col min="20" max="25" width="10.7109375" style="16" customWidth="1"/>
    <col min="26" max="26" width="8.140625" style="16" customWidth="1"/>
    <col min="27" max="27" width="8.8515625" style="16" customWidth="1"/>
    <col min="28" max="28" width="10.00390625" style="16" customWidth="1"/>
    <col min="29" max="29" width="15.00390625" style="16" customWidth="1"/>
    <col min="30" max="30" width="13.7109375" style="16" customWidth="1"/>
    <col min="31" max="31" width="10.7109375" style="16" customWidth="1"/>
    <col min="32" max="49" width="7.28125" style="16" customWidth="1"/>
    <col min="50" max="55" width="21.7109375" style="16" customWidth="1"/>
    <col min="56" max="70" width="8.7109375" style="16" customWidth="1"/>
    <col min="71" max="112" width="7.28125" style="16" customWidth="1"/>
    <col min="113" max="113" width="5.57421875" style="16" customWidth="1"/>
    <col min="114" max="114" width="7.57421875" style="16" customWidth="1"/>
    <col min="115" max="115" width="7.00390625" style="16" customWidth="1"/>
    <col min="116" max="121" width="7.28125" style="16" customWidth="1"/>
    <col min="122" max="122" width="8.28125" style="16" customWidth="1"/>
    <col min="123" max="123" width="9.8515625" style="16" customWidth="1"/>
    <col min="124" max="124" width="7.28125" style="16" customWidth="1"/>
    <col min="125" max="133" width="21.7109375" style="16" customWidth="1"/>
    <col min="134" max="16384" width="10.7109375" style="16" customWidth="1"/>
  </cols>
  <sheetData>
    <row r="1" spans="1:133" ht="20.25">
      <c r="A1" s="56" t="s">
        <v>0</v>
      </c>
      <c r="B1" s="27" t="s">
        <v>70</v>
      </c>
      <c r="C1" s="28"/>
      <c r="D1" s="28"/>
      <c r="E1" s="28"/>
      <c r="F1" s="28"/>
      <c r="G1" s="28"/>
      <c r="H1" s="28"/>
      <c r="I1" s="28"/>
      <c r="J1" s="29"/>
      <c r="K1" s="27" t="s">
        <v>70</v>
      </c>
      <c r="L1" s="28"/>
      <c r="M1" s="28"/>
      <c r="N1" s="28"/>
      <c r="O1" s="28"/>
      <c r="P1" s="28"/>
      <c r="Q1" s="28"/>
      <c r="R1" s="28"/>
      <c r="S1" s="29"/>
      <c r="T1" s="30" t="s">
        <v>70</v>
      </c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 t="s">
        <v>23</v>
      </c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 t="s">
        <v>24</v>
      </c>
      <c r="AY1" s="30"/>
      <c r="AZ1" s="30"/>
      <c r="BA1" s="30"/>
      <c r="BB1" s="30"/>
      <c r="BC1" s="30"/>
      <c r="BD1" s="30" t="s">
        <v>24</v>
      </c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 t="s">
        <v>68</v>
      </c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 t="s">
        <v>71</v>
      </c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 t="s">
        <v>69</v>
      </c>
      <c r="DD1" s="30"/>
      <c r="DE1" s="30"/>
      <c r="DF1" s="30"/>
      <c r="DG1" s="30"/>
      <c r="DH1" s="30"/>
      <c r="DI1" s="30"/>
      <c r="DJ1" s="30"/>
      <c r="DK1" s="30"/>
      <c r="DL1" s="30"/>
      <c r="DM1" s="30"/>
      <c r="DN1" s="30"/>
      <c r="DO1" s="30"/>
      <c r="DP1" s="30"/>
      <c r="DQ1" s="30"/>
      <c r="DR1" s="30"/>
      <c r="DS1" s="30"/>
      <c r="DT1" s="30"/>
      <c r="DU1" s="31" t="s">
        <v>18</v>
      </c>
      <c r="DV1" s="32"/>
      <c r="DW1" s="33"/>
      <c r="DX1" s="31" t="s">
        <v>61</v>
      </c>
      <c r="DY1" s="32"/>
      <c r="DZ1" s="33"/>
      <c r="EA1" s="31" t="s">
        <v>172</v>
      </c>
      <c r="EB1" s="32"/>
      <c r="EC1" s="33"/>
    </row>
    <row r="2" spans="1:133" ht="18" customHeight="1">
      <c r="A2" s="57"/>
      <c r="B2" s="27" t="s">
        <v>22</v>
      </c>
      <c r="C2" s="28"/>
      <c r="D2" s="28"/>
      <c r="E2" s="28"/>
      <c r="F2" s="28"/>
      <c r="G2" s="28"/>
      <c r="H2" s="28"/>
      <c r="I2" s="28"/>
      <c r="J2" s="29"/>
      <c r="K2" s="30" t="s">
        <v>22</v>
      </c>
      <c r="L2" s="30"/>
      <c r="M2" s="30"/>
      <c r="N2" s="30"/>
      <c r="O2" s="30"/>
      <c r="P2" s="30"/>
      <c r="Q2" s="30"/>
      <c r="R2" s="30"/>
      <c r="S2" s="30"/>
      <c r="T2" s="30" t="s">
        <v>22</v>
      </c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 t="s">
        <v>51</v>
      </c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 t="s">
        <v>25</v>
      </c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 t="s">
        <v>26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43"/>
      <c r="DV2" s="44"/>
      <c r="DW2" s="45"/>
      <c r="DX2" s="43"/>
      <c r="DY2" s="44"/>
      <c r="DZ2" s="45"/>
      <c r="EA2" s="43"/>
      <c r="EB2" s="44"/>
      <c r="EC2" s="45"/>
    </row>
    <row r="3" spans="1:133" ht="18" customHeight="1">
      <c r="A3" s="57"/>
      <c r="B3" s="46" t="s">
        <v>50</v>
      </c>
      <c r="C3" s="47"/>
      <c r="D3" s="47"/>
      <c r="E3" s="47"/>
      <c r="F3" s="47"/>
      <c r="G3" s="47"/>
      <c r="H3" s="47"/>
      <c r="I3" s="47"/>
      <c r="J3" s="48"/>
      <c r="K3" s="49" t="s">
        <v>4</v>
      </c>
      <c r="L3" s="49"/>
      <c r="M3" s="49"/>
      <c r="N3" s="49"/>
      <c r="O3" s="49"/>
      <c r="P3" s="49"/>
      <c r="Q3" s="49"/>
      <c r="R3" s="49"/>
      <c r="S3" s="49"/>
      <c r="T3" s="31" t="s">
        <v>6</v>
      </c>
      <c r="U3" s="32"/>
      <c r="V3" s="33"/>
      <c r="W3" s="31" t="s">
        <v>5</v>
      </c>
      <c r="X3" s="32"/>
      <c r="Y3" s="33"/>
      <c r="Z3" s="31" t="s">
        <v>97</v>
      </c>
      <c r="AA3" s="32"/>
      <c r="AB3" s="33"/>
      <c r="AC3" s="31" t="s">
        <v>49</v>
      </c>
      <c r="AD3" s="32"/>
      <c r="AE3" s="33"/>
      <c r="AF3" s="31" t="s">
        <v>23</v>
      </c>
      <c r="AG3" s="32"/>
      <c r="AH3" s="33"/>
      <c r="AI3" s="31" t="s">
        <v>87</v>
      </c>
      <c r="AJ3" s="32"/>
      <c r="AK3" s="33"/>
      <c r="AL3" s="31" t="s">
        <v>52</v>
      </c>
      <c r="AM3" s="32"/>
      <c r="AN3" s="33"/>
      <c r="AO3" s="31" t="s">
        <v>88</v>
      </c>
      <c r="AP3" s="32"/>
      <c r="AQ3" s="33"/>
      <c r="AR3" s="31" t="s">
        <v>13</v>
      </c>
      <c r="AS3" s="32"/>
      <c r="AT3" s="33"/>
      <c r="AU3" s="31" t="s">
        <v>53</v>
      </c>
      <c r="AV3" s="32"/>
      <c r="AW3" s="33"/>
      <c r="AX3" s="31" t="s">
        <v>10</v>
      </c>
      <c r="AY3" s="32"/>
      <c r="AZ3" s="33"/>
      <c r="BA3" s="31" t="s">
        <v>12</v>
      </c>
      <c r="BB3" s="32"/>
      <c r="BC3" s="33"/>
      <c r="BD3" s="30" t="s">
        <v>94</v>
      </c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1" t="s">
        <v>54</v>
      </c>
      <c r="BQ3" s="32"/>
      <c r="BR3" s="33"/>
      <c r="BS3" s="31" t="s">
        <v>15</v>
      </c>
      <c r="BT3" s="32"/>
      <c r="BU3" s="33"/>
      <c r="BV3" s="31" t="s">
        <v>11</v>
      </c>
      <c r="BW3" s="32"/>
      <c r="BX3" s="33"/>
      <c r="BY3" s="31" t="s">
        <v>16</v>
      </c>
      <c r="BZ3" s="32"/>
      <c r="CA3" s="33"/>
      <c r="CB3" s="50" t="s">
        <v>98</v>
      </c>
      <c r="CC3" s="51"/>
      <c r="CD3" s="52"/>
      <c r="CE3" s="50" t="s">
        <v>17</v>
      </c>
      <c r="CF3" s="51"/>
      <c r="CG3" s="52"/>
      <c r="CH3" s="50" t="s">
        <v>55</v>
      </c>
      <c r="CI3" s="51"/>
      <c r="CJ3" s="52"/>
      <c r="CK3" s="37" t="s">
        <v>19</v>
      </c>
      <c r="CL3" s="38"/>
      <c r="CM3" s="39"/>
      <c r="CN3" s="31" t="s">
        <v>14</v>
      </c>
      <c r="CO3" s="32"/>
      <c r="CP3" s="33"/>
      <c r="CQ3" s="31" t="s">
        <v>96</v>
      </c>
      <c r="CR3" s="32"/>
      <c r="CS3" s="33"/>
      <c r="CT3" s="31" t="s">
        <v>56</v>
      </c>
      <c r="CU3" s="32"/>
      <c r="CV3" s="33"/>
      <c r="CW3" s="37" t="s">
        <v>57</v>
      </c>
      <c r="CX3" s="38"/>
      <c r="CY3" s="39"/>
      <c r="CZ3" s="37" t="s">
        <v>58</v>
      </c>
      <c r="DA3" s="38"/>
      <c r="DB3" s="39"/>
      <c r="DC3" s="30" t="s">
        <v>59</v>
      </c>
      <c r="DD3" s="30"/>
      <c r="DE3" s="30"/>
      <c r="DF3" s="30" t="s">
        <v>89</v>
      </c>
      <c r="DG3" s="30"/>
      <c r="DH3" s="30"/>
      <c r="DI3" s="30" t="s">
        <v>95</v>
      </c>
      <c r="DJ3" s="30"/>
      <c r="DK3" s="30"/>
      <c r="DL3" s="30" t="s">
        <v>99</v>
      </c>
      <c r="DM3" s="30"/>
      <c r="DN3" s="30"/>
      <c r="DO3" s="30" t="s">
        <v>21</v>
      </c>
      <c r="DP3" s="30"/>
      <c r="DQ3" s="30"/>
      <c r="DR3" s="30" t="s">
        <v>60</v>
      </c>
      <c r="DS3" s="30"/>
      <c r="DT3" s="30"/>
      <c r="DU3" s="43"/>
      <c r="DV3" s="44"/>
      <c r="DW3" s="45"/>
      <c r="DX3" s="43"/>
      <c r="DY3" s="44"/>
      <c r="DZ3" s="45"/>
      <c r="EA3" s="43"/>
      <c r="EB3" s="44"/>
      <c r="EC3" s="45"/>
    </row>
    <row r="4" spans="1:133" ht="18" customHeight="1">
      <c r="A4" s="57"/>
      <c r="B4" s="27" t="s">
        <v>20</v>
      </c>
      <c r="C4" s="28"/>
      <c r="D4" s="29"/>
      <c r="E4" s="27" t="s">
        <v>3</v>
      </c>
      <c r="F4" s="28"/>
      <c r="G4" s="29"/>
      <c r="H4" s="27" t="s">
        <v>9</v>
      </c>
      <c r="I4" s="28"/>
      <c r="J4" s="29"/>
      <c r="K4" s="27" t="s">
        <v>2</v>
      </c>
      <c r="L4" s="28"/>
      <c r="M4" s="29"/>
      <c r="N4" s="27" t="s">
        <v>3</v>
      </c>
      <c r="O4" s="28"/>
      <c r="P4" s="29"/>
      <c r="Q4" s="27" t="s">
        <v>9</v>
      </c>
      <c r="R4" s="28"/>
      <c r="S4" s="29"/>
      <c r="T4" s="34"/>
      <c r="U4" s="35"/>
      <c r="V4" s="36"/>
      <c r="W4" s="34"/>
      <c r="X4" s="35"/>
      <c r="Y4" s="36"/>
      <c r="Z4" s="34"/>
      <c r="AA4" s="35"/>
      <c r="AB4" s="36"/>
      <c r="AC4" s="34"/>
      <c r="AD4" s="35"/>
      <c r="AE4" s="36"/>
      <c r="AF4" s="34"/>
      <c r="AG4" s="35"/>
      <c r="AH4" s="36"/>
      <c r="AI4" s="34"/>
      <c r="AJ4" s="35"/>
      <c r="AK4" s="36"/>
      <c r="AL4" s="34"/>
      <c r="AM4" s="35"/>
      <c r="AN4" s="36"/>
      <c r="AO4" s="34"/>
      <c r="AP4" s="35"/>
      <c r="AQ4" s="36"/>
      <c r="AR4" s="34"/>
      <c r="AS4" s="35"/>
      <c r="AT4" s="36"/>
      <c r="AU4" s="34"/>
      <c r="AV4" s="35"/>
      <c r="AW4" s="36"/>
      <c r="AX4" s="34"/>
      <c r="AY4" s="35"/>
      <c r="AZ4" s="36"/>
      <c r="BA4" s="34"/>
      <c r="BB4" s="35"/>
      <c r="BC4" s="36"/>
      <c r="BD4" s="30" t="s">
        <v>90</v>
      </c>
      <c r="BE4" s="30"/>
      <c r="BF4" s="30"/>
      <c r="BG4" s="30" t="s">
        <v>91</v>
      </c>
      <c r="BH4" s="30"/>
      <c r="BI4" s="30"/>
      <c r="BJ4" s="30" t="s">
        <v>92</v>
      </c>
      <c r="BK4" s="30"/>
      <c r="BL4" s="30"/>
      <c r="BM4" s="30" t="s">
        <v>93</v>
      </c>
      <c r="BN4" s="30"/>
      <c r="BO4" s="30"/>
      <c r="BP4" s="34"/>
      <c r="BQ4" s="35"/>
      <c r="BR4" s="36"/>
      <c r="BS4" s="34"/>
      <c r="BT4" s="35"/>
      <c r="BU4" s="36"/>
      <c r="BV4" s="34"/>
      <c r="BW4" s="35"/>
      <c r="BX4" s="36"/>
      <c r="BY4" s="34"/>
      <c r="BZ4" s="35"/>
      <c r="CA4" s="36"/>
      <c r="CB4" s="53"/>
      <c r="CC4" s="54"/>
      <c r="CD4" s="55"/>
      <c r="CE4" s="53"/>
      <c r="CF4" s="54"/>
      <c r="CG4" s="55"/>
      <c r="CH4" s="53"/>
      <c r="CI4" s="54"/>
      <c r="CJ4" s="55"/>
      <c r="CK4" s="40"/>
      <c r="CL4" s="41"/>
      <c r="CM4" s="42"/>
      <c r="CN4" s="34"/>
      <c r="CO4" s="35"/>
      <c r="CP4" s="36"/>
      <c r="CQ4" s="34"/>
      <c r="CR4" s="35"/>
      <c r="CS4" s="36"/>
      <c r="CT4" s="34"/>
      <c r="CU4" s="35"/>
      <c r="CV4" s="36"/>
      <c r="CW4" s="40"/>
      <c r="CX4" s="41"/>
      <c r="CY4" s="42"/>
      <c r="CZ4" s="40"/>
      <c r="DA4" s="41"/>
      <c r="DB4" s="42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4"/>
      <c r="DV4" s="35"/>
      <c r="DW4" s="36"/>
      <c r="DX4" s="34"/>
      <c r="DY4" s="35"/>
      <c r="DZ4" s="36"/>
      <c r="EA4" s="34"/>
      <c r="EB4" s="35"/>
      <c r="EC4" s="36"/>
    </row>
    <row r="5" spans="1:133" ht="18" customHeight="1">
      <c r="A5" s="57"/>
      <c r="B5" s="25" t="s">
        <v>7</v>
      </c>
      <c r="C5" s="25" t="s">
        <v>1</v>
      </c>
      <c r="D5" s="25" t="s">
        <v>8</v>
      </c>
      <c r="E5" s="25" t="s">
        <v>7</v>
      </c>
      <c r="F5" s="25" t="s">
        <v>1</v>
      </c>
      <c r="G5" s="25" t="s">
        <v>8</v>
      </c>
      <c r="H5" s="25" t="s">
        <v>7</v>
      </c>
      <c r="I5" s="25" t="s">
        <v>1</v>
      </c>
      <c r="J5" s="25" t="s">
        <v>8</v>
      </c>
      <c r="K5" s="25" t="s">
        <v>7</v>
      </c>
      <c r="L5" s="25" t="s">
        <v>1</v>
      </c>
      <c r="M5" s="25" t="s">
        <v>8</v>
      </c>
      <c r="N5" s="25" t="s">
        <v>7</v>
      </c>
      <c r="O5" s="25" t="s">
        <v>1</v>
      </c>
      <c r="P5" s="25" t="s">
        <v>8</v>
      </c>
      <c r="Q5" s="25" t="s">
        <v>7</v>
      </c>
      <c r="R5" s="25" t="s">
        <v>1</v>
      </c>
      <c r="S5" s="25" t="s">
        <v>8</v>
      </c>
      <c r="T5" s="25" t="s">
        <v>7</v>
      </c>
      <c r="U5" s="25" t="s">
        <v>1</v>
      </c>
      <c r="V5" s="25" t="s">
        <v>8</v>
      </c>
      <c r="W5" s="25" t="s">
        <v>7</v>
      </c>
      <c r="X5" s="25" t="s">
        <v>1</v>
      </c>
      <c r="Y5" s="25" t="s">
        <v>8</v>
      </c>
      <c r="Z5" s="25" t="s">
        <v>7</v>
      </c>
      <c r="AA5" s="25" t="s">
        <v>1</v>
      </c>
      <c r="AB5" s="25" t="s">
        <v>8</v>
      </c>
      <c r="AC5" s="25" t="s">
        <v>7</v>
      </c>
      <c r="AD5" s="25" t="s">
        <v>1</v>
      </c>
      <c r="AE5" s="25" t="s">
        <v>8</v>
      </c>
      <c r="AF5" s="25" t="s">
        <v>7</v>
      </c>
      <c r="AG5" s="25" t="s">
        <v>1</v>
      </c>
      <c r="AH5" s="25" t="s">
        <v>8</v>
      </c>
      <c r="AI5" s="25" t="s">
        <v>7</v>
      </c>
      <c r="AJ5" s="25" t="s">
        <v>1</v>
      </c>
      <c r="AK5" s="25" t="s">
        <v>8</v>
      </c>
      <c r="AL5" s="25" t="s">
        <v>7</v>
      </c>
      <c r="AM5" s="25" t="s">
        <v>1</v>
      </c>
      <c r="AN5" s="25" t="s">
        <v>8</v>
      </c>
      <c r="AO5" s="25" t="s">
        <v>7</v>
      </c>
      <c r="AP5" s="25" t="s">
        <v>1</v>
      </c>
      <c r="AQ5" s="25" t="s">
        <v>8</v>
      </c>
      <c r="AR5" s="25" t="s">
        <v>7</v>
      </c>
      <c r="AS5" s="25" t="s">
        <v>1</v>
      </c>
      <c r="AT5" s="25" t="s">
        <v>8</v>
      </c>
      <c r="AU5" s="25" t="s">
        <v>7</v>
      </c>
      <c r="AV5" s="25" t="s">
        <v>1</v>
      </c>
      <c r="AW5" s="25" t="s">
        <v>8</v>
      </c>
      <c r="AX5" s="25" t="s">
        <v>7</v>
      </c>
      <c r="AY5" s="25" t="s">
        <v>1</v>
      </c>
      <c r="AZ5" s="25" t="s">
        <v>8</v>
      </c>
      <c r="BA5" s="25" t="s">
        <v>7</v>
      </c>
      <c r="BB5" s="25" t="s">
        <v>1</v>
      </c>
      <c r="BC5" s="25" t="s">
        <v>8</v>
      </c>
      <c r="BD5" s="25" t="s">
        <v>7</v>
      </c>
      <c r="BE5" s="25" t="s">
        <v>1</v>
      </c>
      <c r="BF5" s="25" t="s">
        <v>8</v>
      </c>
      <c r="BG5" s="25" t="s">
        <v>7</v>
      </c>
      <c r="BH5" s="25" t="s">
        <v>1</v>
      </c>
      <c r="BI5" s="25" t="s">
        <v>8</v>
      </c>
      <c r="BJ5" s="25" t="s">
        <v>7</v>
      </c>
      <c r="BK5" s="25" t="s">
        <v>1</v>
      </c>
      <c r="BL5" s="25" t="s">
        <v>8</v>
      </c>
      <c r="BM5" s="25" t="s">
        <v>7</v>
      </c>
      <c r="BN5" s="25" t="s">
        <v>1</v>
      </c>
      <c r="BO5" s="25" t="s">
        <v>8</v>
      </c>
      <c r="BP5" s="25" t="s">
        <v>7</v>
      </c>
      <c r="BQ5" s="25" t="s">
        <v>1</v>
      </c>
      <c r="BR5" s="25" t="s">
        <v>8</v>
      </c>
      <c r="BS5" s="25" t="s">
        <v>7</v>
      </c>
      <c r="BT5" s="25" t="s">
        <v>1</v>
      </c>
      <c r="BU5" s="25" t="s">
        <v>8</v>
      </c>
      <c r="BV5" s="25" t="s">
        <v>7</v>
      </c>
      <c r="BW5" s="25" t="s">
        <v>1</v>
      </c>
      <c r="BX5" s="25" t="s">
        <v>8</v>
      </c>
      <c r="BY5" s="25" t="s">
        <v>7</v>
      </c>
      <c r="BZ5" s="25" t="s">
        <v>1</v>
      </c>
      <c r="CA5" s="25" t="s">
        <v>8</v>
      </c>
      <c r="CB5" s="25" t="s">
        <v>7</v>
      </c>
      <c r="CC5" s="25" t="s">
        <v>1</v>
      </c>
      <c r="CD5" s="25" t="s">
        <v>8</v>
      </c>
      <c r="CE5" s="25" t="s">
        <v>7</v>
      </c>
      <c r="CF5" s="25" t="s">
        <v>1</v>
      </c>
      <c r="CG5" s="25" t="s">
        <v>8</v>
      </c>
      <c r="CH5" s="25" t="s">
        <v>7</v>
      </c>
      <c r="CI5" s="25" t="s">
        <v>1</v>
      </c>
      <c r="CJ5" s="25" t="s">
        <v>8</v>
      </c>
      <c r="CK5" s="25" t="s">
        <v>7</v>
      </c>
      <c r="CL5" s="25" t="s">
        <v>1</v>
      </c>
      <c r="CM5" s="25" t="s">
        <v>8</v>
      </c>
      <c r="CN5" s="25" t="s">
        <v>7</v>
      </c>
      <c r="CO5" s="25" t="s">
        <v>1</v>
      </c>
      <c r="CP5" s="25" t="s">
        <v>8</v>
      </c>
      <c r="CQ5" s="25" t="s">
        <v>7</v>
      </c>
      <c r="CR5" s="25" t="s">
        <v>1</v>
      </c>
      <c r="CS5" s="25" t="s">
        <v>8</v>
      </c>
      <c r="CT5" s="25" t="s">
        <v>7</v>
      </c>
      <c r="CU5" s="25" t="s">
        <v>1</v>
      </c>
      <c r="CV5" s="25" t="s">
        <v>8</v>
      </c>
      <c r="CW5" s="26" t="s">
        <v>7</v>
      </c>
      <c r="CX5" s="26" t="s">
        <v>1</v>
      </c>
      <c r="CY5" s="26" t="s">
        <v>8</v>
      </c>
      <c r="CZ5" s="26" t="s">
        <v>7</v>
      </c>
      <c r="DA5" s="26" t="s">
        <v>1</v>
      </c>
      <c r="DB5" s="26" t="s">
        <v>8</v>
      </c>
      <c r="DC5" s="25" t="s">
        <v>7</v>
      </c>
      <c r="DD5" s="25" t="s">
        <v>1</v>
      </c>
      <c r="DE5" s="25" t="s">
        <v>8</v>
      </c>
      <c r="DF5" s="25" t="s">
        <v>7</v>
      </c>
      <c r="DG5" s="25" t="s">
        <v>1</v>
      </c>
      <c r="DH5" s="25" t="s">
        <v>8</v>
      </c>
      <c r="DI5" s="25" t="s">
        <v>7</v>
      </c>
      <c r="DJ5" s="25" t="s">
        <v>1</v>
      </c>
      <c r="DK5" s="25" t="s">
        <v>8</v>
      </c>
      <c r="DL5" s="25" t="s">
        <v>7</v>
      </c>
      <c r="DM5" s="25" t="s">
        <v>1</v>
      </c>
      <c r="DN5" s="25" t="s">
        <v>8</v>
      </c>
      <c r="DO5" s="25" t="s">
        <v>7</v>
      </c>
      <c r="DP5" s="25" t="s">
        <v>1</v>
      </c>
      <c r="DQ5" s="25" t="s">
        <v>8</v>
      </c>
      <c r="DR5" s="25" t="s">
        <v>7</v>
      </c>
      <c r="DS5" s="25" t="s">
        <v>1</v>
      </c>
      <c r="DT5" s="25" t="s">
        <v>8</v>
      </c>
      <c r="DU5" s="25" t="s">
        <v>7</v>
      </c>
      <c r="DV5" s="25" t="s">
        <v>1</v>
      </c>
      <c r="DW5" s="25" t="s">
        <v>8</v>
      </c>
      <c r="DX5" s="25" t="s">
        <v>7</v>
      </c>
      <c r="DY5" s="25" t="s">
        <v>1</v>
      </c>
      <c r="DZ5" s="25" t="s">
        <v>8</v>
      </c>
      <c r="EA5" s="25" t="s">
        <v>7</v>
      </c>
      <c r="EB5" s="25" t="s">
        <v>1</v>
      </c>
      <c r="EC5" s="25" t="s">
        <v>8</v>
      </c>
    </row>
    <row r="6" spans="1:133" ht="18" customHeight="1">
      <c r="A6" s="58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6"/>
      <c r="CX6" s="26"/>
      <c r="CY6" s="26"/>
      <c r="CZ6" s="26"/>
      <c r="DA6" s="26"/>
      <c r="DB6" s="26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</row>
    <row r="7" spans="1:133" ht="12" customHeight="1">
      <c r="A7" s="17" t="s">
        <v>78</v>
      </c>
      <c r="B7" s="18">
        <v>308000</v>
      </c>
      <c r="C7" s="18">
        <v>240000</v>
      </c>
      <c r="D7" s="18">
        <f aca="true" t="shared" si="0" ref="D7:D43">(C7)/B7*1000</f>
        <v>779.2207792207793</v>
      </c>
      <c r="E7" s="18">
        <v>373000</v>
      </c>
      <c r="F7" s="18">
        <v>208000</v>
      </c>
      <c r="G7" s="18">
        <f aca="true" t="shared" si="1" ref="G7:G43">(F7)/E7*1000</f>
        <v>557.6407506702413</v>
      </c>
      <c r="H7" s="18">
        <f aca="true" t="shared" si="2" ref="H7:I22">E7+B7</f>
        <v>681000</v>
      </c>
      <c r="I7" s="18">
        <f t="shared" si="2"/>
        <v>448000</v>
      </c>
      <c r="J7" s="18">
        <f aca="true" t="shared" si="3" ref="J7:J43">(I7)/H7*1000</f>
        <v>657.856093979442</v>
      </c>
      <c r="K7" s="18">
        <v>65500</v>
      </c>
      <c r="L7" s="18">
        <v>58000</v>
      </c>
      <c r="M7" s="18">
        <f aca="true" t="shared" si="4" ref="M7:M43">(L7)/K7*1000</f>
        <v>885.4961832061069</v>
      </c>
      <c r="N7" s="18">
        <v>76500</v>
      </c>
      <c r="O7" s="18">
        <v>47800</v>
      </c>
      <c r="P7" s="18">
        <f aca="true" t="shared" si="5" ref="P7:P43">(O7)/N7*1000</f>
        <v>624.8366013071895</v>
      </c>
      <c r="Q7" s="18">
        <f aca="true" t="shared" si="6" ref="Q7:R22">N7+K7</f>
        <v>142000</v>
      </c>
      <c r="R7" s="18">
        <f t="shared" si="6"/>
        <v>105800</v>
      </c>
      <c r="S7" s="18">
        <f aca="true" t="shared" si="7" ref="S7:S43">(R7)/Q7*1000</f>
        <v>745.0704225352113</v>
      </c>
      <c r="T7" s="18">
        <v>25200</v>
      </c>
      <c r="U7" s="18">
        <v>45000</v>
      </c>
      <c r="V7" s="18">
        <f aca="true" t="shared" si="8" ref="V7:V43">(U7)/T7*1000</f>
        <v>1785.7142857142858</v>
      </c>
      <c r="W7" s="18">
        <v>490</v>
      </c>
      <c r="X7" s="18">
        <v>947</v>
      </c>
      <c r="Y7" s="18">
        <f>(X7)/W7*1000</f>
        <v>1932.6530612244899</v>
      </c>
      <c r="Z7" s="18"/>
      <c r="AA7" s="18"/>
      <c r="AB7" s="18"/>
      <c r="AC7" s="18">
        <f aca="true" t="shared" si="9" ref="AC7:AD22">Z7+W7+T7+Q7+H7</f>
        <v>848690</v>
      </c>
      <c r="AD7" s="18">
        <f t="shared" si="9"/>
        <v>599747</v>
      </c>
      <c r="AE7" s="18">
        <f aca="true" t="shared" si="10" ref="AE7:AE43">(AD7)/AC7*1000</f>
        <v>706.6738149383167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8">
        <v>3085</v>
      </c>
      <c r="AY7" s="18">
        <v>97821</v>
      </c>
      <c r="AZ7" s="18">
        <f aca="true" t="shared" si="11" ref="AZ7:AZ40">(AY7)/AX7*1000</f>
        <v>31708.58995137763</v>
      </c>
      <c r="BA7" s="18"/>
      <c r="BB7" s="18">
        <v>1075000</v>
      </c>
      <c r="BC7" s="18"/>
      <c r="BD7" s="19"/>
      <c r="BE7" s="19"/>
      <c r="BF7" s="19"/>
      <c r="BG7" s="19"/>
      <c r="BH7" s="19"/>
      <c r="BI7" s="19"/>
      <c r="BJ7" s="19">
        <v>3150</v>
      </c>
      <c r="BK7" s="19">
        <v>3320</v>
      </c>
      <c r="BL7" s="19">
        <f aca="true" t="shared" si="12" ref="BL7:BL14">(BK7)/BJ7*1000</f>
        <v>1053.968253968254</v>
      </c>
      <c r="BM7" s="19"/>
      <c r="BN7" s="19"/>
      <c r="BO7" s="19"/>
      <c r="BP7" s="19"/>
      <c r="BQ7" s="19"/>
      <c r="BR7" s="19"/>
      <c r="BS7" s="19"/>
      <c r="BT7" s="19">
        <v>419</v>
      </c>
      <c r="BU7" s="19"/>
      <c r="BV7" s="19">
        <v>2970</v>
      </c>
      <c r="BW7" s="19">
        <v>32900</v>
      </c>
      <c r="BX7" s="19">
        <f aca="true" t="shared" si="13" ref="BX7:BX43">(BW7)/BV7*1000</f>
        <v>11077.441077441077</v>
      </c>
      <c r="BY7" s="19"/>
      <c r="BZ7" s="19">
        <v>31027</v>
      </c>
      <c r="CA7" s="19"/>
      <c r="CB7" s="19"/>
      <c r="CC7" s="19"/>
      <c r="CD7" s="19"/>
      <c r="CE7" s="19">
        <v>6455</v>
      </c>
      <c r="CF7" s="19">
        <v>53500</v>
      </c>
      <c r="CG7" s="19">
        <f aca="true" t="shared" si="14" ref="CG7:CG43">(CF7)/CE7*1000</f>
        <v>8288.148721920992</v>
      </c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>
        <v>116</v>
      </c>
      <c r="DE7" s="19"/>
      <c r="DF7" s="19"/>
      <c r="DG7" s="19">
        <v>40</v>
      </c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8">
        <f>'[1]باغی'!EA4+zeraee!DX7</f>
        <v>0</v>
      </c>
      <c r="EB7" s="18">
        <f>'[1]باغی'!EB4+zeraee!DY7</f>
        <v>5610</v>
      </c>
      <c r="EC7" s="18" t="s">
        <v>100</v>
      </c>
    </row>
    <row r="8" spans="1:133" ht="12" customHeight="1">
      <c r="A8" s="17" t="s">
        <v>77</v>
      </c>
      <c r="B8" s="18">
        <v>310000</v>
      </c>
      <c r="C8" s="18">
        <v>345000</v>
      </c>
      <c r="D8" s="18">
        <f t="shared" si="0"/>
        <v>1112.9032258064515</v>
      </c>
      <c r="E8" s="18">
        <v>347000</v>
      </c>
      <c r="F8" s="18">
        <v>124500</v>
      </c>
      <c r="G8" s="18">
        <f t="shared" si="1"/>
        <v>358.78962536023056</v>
      </c>
      <c r="H8" s="18">
        <f t="shared" si="2"/>
        <v>657000</v>
      </c>
      <c r="I8" s="18">
        <f t="shared" si="2"/>
        <v>469500</v>
      </c>
      <c r="J8" s="18">
        <f t="shared" si="3"/>
        <v>714.6118721461188</v>
      </c>
      <c r="K8" s="18">
        <v>65000</v>
      </c>
      <c r="L8" s="18">
        <v>66500</v>
      </c>
      <c r="M8" s="18">
        <f t="shared" si="4"/>
        <v>1023.076923076923</v>
      </c>
      <c r="N8" s="18">
        <v>70500</v>
      </c>
      <c r="O8" s="18">
        <v>27700</v>
      </c>
      <c r="P8" s="18">
        <f t="shared" si="5"/>
        <v>392.9078014184397</v>
      </c>
      <c r="Q8" s="18">
        <f t="shared" si="6"/>
        <v>135500</v>
      </c>
      <c r="R8" s="18">
        <f t="shared" si="6"/>
        <v>94200</v>
      </c>
      <c r="S8" s="18">
        <f t="shared" si="7"/>
        <v>695.2029520295204</v>
      </c>
      <c r="T8" s="18">
        <v>31800</v>
      </c>
      <c r="U8" s="18">
        <v>59400</v>
      </c>
      <c r="V8" s="18">
        <f t="shared" si="8"/>
        <v>1867.9245283018868</v>
      </c>
      <c r="W8" s="18"/>
      <c r="X8" s="18"/>
      <c r="Y8" s="18"/>
      <c r="Z8" s="18"/>
      <c r="AA8" s="18"/>
      <c r="AB8" s="18"/>
      <c r="AC8" s="18">
        <f t="shared" si="9"/>
        <v>824300</v>
      </c>
      <c r="AD8" s="18">
        <f t="shared" si="9"/>
        <v>623100</v>
      </c>
      <c r="AE8" s="18">
        <f t="shared" si="10"/>
        <v>755.9141089409196</v>
      </c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8">
        <v>3965</v>
      </c>
      <c r="AY8" s="18">
        <v>134908</v>
      </c>
      <c r="AZ8" s="18">
        <f t="shared" si="11"/>
        <v>34024.716267339216</v>
      </c>
      <c r="BA8" s="18"/>
      <c r="BB8" s="18">
        <v>1097000</v>
      </c>
      <c r="BC8" s="18"/>
      <c r="BD8" s="19"/>
      <c r="BE8" s="19"/>
      <c r="BF8" s="19"/>
      <c r="BG8" s="19"/>
      <c r="BH8" s="19"/>
      <c r="BI8" s="19"/>
      <c r="BJ8" s="19">
        <v>2872</v>
      </c>
      <c r="BK8" s="19">
        <v>3330</v>
      </c>
      <c r="BL8" s="19">
        <f t="shared" si="12"/>
        <v>1159.4707520891366</v>
      </c>
      <c r="BM8" s="19"/>
      <c r="BN8" s="19"/>
      <c r="BO8" s="19"/>
      <c r="BP8" s="19"/>
      <c r="BQ8" s="19"/>
      <c r="BR8" s="19"/>
      <c r="BS8" s="19"/>
      <c r="BT8" s="19">
        <v>165</v>
      </c>
      <c r="BU8" s="19"/>
      <c r="BV8" s="19">
        <v>3060</v>
      </c>
      <c r="BW8" s="19">
        <v>33100</v>
      </c>
      <c r="BX8" s="19">
        <f t="shared" si="13"/>
        <v>10816.993464052288</v>
      </c>
      <c r="BY8" s="19"/>
      <c r="BZ8" s="19">
        <v>51674</v>
      </c>
      <c r="CA8" s="19"/>
      <c r="CB8" s="19"/>
      <c r="CC8" s="19"/>
      <c r="CD8" s="19"/>
      <c r="CE8" s="19">
        <v>6365</v>
      </c>
      <c r="CF8" s="19">
        <v>48960</v>
      </c>
      <c r="CG8" s="19">
        <f t="shared" si="14"/>
        <v>7692.065985860173</v>
      </c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8">
        <f>'[1]باغی'!EA5+zeraee!DX8</f>
        <v>0</v>
      </c>
      <c r="EB8" s="18">
        <f>'[1]باغی'!EB5+zeraee!DY8</f>
        <v>5610</v>
      </c>
      <c r="EC8" s="18" t="s">
        <v>100</v>
      </c>
    </row>
    <row r="9" spans="1:133" ht="12" customHeight="1">
      <c r="A9" s="17" t="s">
        <v>76</v>
      </c>
      <c r="B9" s="18">
        <v>275100</v>
      </c>
      <c r="C9" s="18">
        <v>237700</v>
      </c>
      <c r="D9" s="18">
        <f t="shared" si="0"/>
        <v>864.0494365685205</v>
      </c>
      <c r="E9" s="18">
        <v>299500</v>
      </c>
      <c r="F9" s="18">
        <v>169700</v>
      </c>
      <c r="G9" s="18">
        <f t="shared" si="1"/>
        <v>566.6110183639399</v>
      </c>
      <c r="H9" s="18">
        <f t="shared" si="2"/>
        <v>574600</v>
      </c>
      <c r="I9" s="18">
        <f t="shared" si="2"/>
        <v>407400</v>
      </c>
      <c r="J9" s="18">
        <f t="shared" si="3"/>
        <v>709.014966933519</v>
      </c>
      <c r="K9" s="18">
        <v>60500</v>
      </c>
      <c r="L9" s="18">
        <v>50600</v>
      </c>
      <c r="M9" s="18">
        <f t="shared" si="4"/>
        <v>836.3636363636363</v>
      </c>
      <c r="N9" s="18">
        <v>59700</v>
      </c>
      <c r="O9" s="18">
        <v>23250</v>
      </c>
      <c r="P9" s="18">
        <f t="shared" si="5"/>
        <v>389.44723618090455</v>
      </c>
      <c r="Q9" s="18">
        <f t="shared" si="6"/>
        <v>120200</v>
      </c>
      <c r="R9" s="18">
        <f t="shared" si="6"/>
        <v>73850</v>
      </c>
      <c r="S9" s="18">
        <f t="shared" si="7"/>
        <v>614.3926788685524</v>
      </c>
      <c r="T9" s="18">
        <v>28300</v>
      </c>
      <c r="U9" s="18">
        <v>52750</v>
      </c>
      <c r="V9" s="18">
        <f t="shared" si="8"/>
        <v>1863.957597173145</v>
      </c>
      <c r="W9" s="18"/>
      <c r="X9" s="18"/>
      <c r="Y9" s="18"/>
      <c r="Z9" s="18"/>
      <c r="AA9" s="18"/>
      <c r="AB9" s="18"/>
      <c r="AC9" s="18">
        <f t="shared" si="9"/>
        <v>723100</v>
      </c>
      <c r="AD9" s="18">
        <f t="shared" si="9"/>
        <v>534000</v>
      </c>
      <c r="AE9" s="18">
        <f t="shared" si="10"/>
        <v>738.4870695616097</v>
      </c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8">
        <v>6454</v>
      </c>
      <c r="AY9" s="18">
        <v>194405</v>
      </c>
      <c r="AZ9" s="18">
        <f t="shared" si="11"/>
        <v>30121.629996901145</v>
      </c>
      <c r="BA9" s="18"/>
      <c r="BB9" s="18">
        <v>1103000</v>
      </c>
      <c r="BC9" s="18"/>
      <c r="BD9" s="19"/>
      <c r="BE9" s="19"/>
      <c r="BF9" s="19"/>
      <c r="BG9" s="19"/>
      <c r="BH9" s="19"/>
      <c r="BI9" s="19"/>
      <c r="BJ9" s="19">
        <v>1511</v>
      </c>
      <c r="BK9" s="19">
        <v>1043</v>
      </c>
      <c r="BL9" s="19">
        <f t="shared" si="12"/>
        <v>690.2713434811383</v>
      </c>
      <c r="BM9" s="19"/>
      <c r="BN9" s="19"/>
      <c r="BO9" s="19"/>
      <c r="BP9" s="19"/>
      <c r="BQ9" s="19"/>
      <c r="BR9" s="19"/>
      <c r="BS9" s="19"/>
      <c r="BT9" s="19">
        <v>982</v>
      </c>
      <c r="BU9" s="19"/>
      <c r="BV9" s="19">
        <v>3120</v>
      </c>
      <c r="BW9" s="19">
        <v>30110</v>
      </c>
      <c r="BX9" s="19">
        <f t="shared" si="13"/>
        <v>9650.641025641025</v>
      </c>
      <c r="BY9" s="19"/>
      <c r="BZ9" s="19">
        <v>46969</v>
      </c>
      <c r="CA9" s="19"/>
      <c r="CB9" s="19"/>
      <c r="CC9" s="19"/>
      <c r="CD9" s="19"/>
      <c r="CE9" s="19">
        <v>7865</v>
      </c>
      <c r="CF9" s="19">
        <v>65870</v>
      </c>
      <c r="CG9" s="19">
        <f t="shared" si="14"/>
        <v>8375.079465988558</v>
      </c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>
        <v>69</v>
      </c>
      <c r="DE9" s="19"/>
      <c r="DF9" s="19"/>
      <c r="DG9" s="19">
        <v>9</v>
      </c>
      <c r="DH9" s="19"/>
      <c r="DI9" s="19"/>
      <c r="DJ9" s="19"/>
      <c r="DK9" s="19"/>
      <c r="DL9" s="19"/>
      <c r="DM9" s="19"/>
      <c r="DN9" s="19"/>
      <c r="DO9" s="19"/>
      <c r="DP9" s="19">
        <v>48</v>
      </c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8">
        <f>'[1]باغی'!EA6+zeraee!DX9</f>
        <v>0</v>
      </c>
      <c r="EB9" s="18">
        <f>'[1]باغی'!EB6+zeraee!DY9</f>
        <v>0</v>
      </c>
      <c r="EC9" s="18" t="s">
        <v>100</v>
      </c>
    </row>
    <row r="10" spans="1:133" ht="12" customHeight="1">
      <c r="A10" s="17" t="s">
        <v>75</v>
      </c>
      <c r="B10" s="18">
        <v>219500</v>
      </c>
      <c r="C10" s="18">
        <v>205600</v>
      </c>
      <c r="D10" s="18">
        <f t="shared" si="0"/>
        <v>936.6742596810934</v>
      </c>
      <c r="E10" s="18">
        <v>240900</v>
      </c>
      <c r="F10" s="18">
        <v>46675</v>
      </c>
      <c r="G10" s="18">
        <f t="shared" si="1"/>
        <v>193.75259443752594</v>
      </c>
      <c r="H10" s="18">
        <f t="shared" si="2"/>
        <v>460400</v>
      </c>
      <c r="I10" s="18">
        <f t="shared" si="2"/>
        <v>252275</v>
      </c>
      <c r="J10" s="18">
        <f t="shared" si="3"/>
        <v>547.9474370112946</v>
      </c>
      <c r="K10" s="18">
        <v>46500</v>
      </c>
      <c r="L10" s="18">
        <v>44400</v>
      </c>
      <c r="M10" s="18">
        <f t="shared" si="4"/>
        <v>954.8387096774194</v>
      </c>
      <c r="N10" s="18">
        <v>43600</v>
      </c>
      <c r="O10" s="18">
        <v>11700</v>
      </c>
      <c r="P10" s="18">
        <f t="shared" si="5"/>
        <v>268.348623853211</v>
      </c>
      <c r="Q10" s="18">
        <f t="shared" si="6"/>
        <v>90100</v>
      </c>
      <c r="R10" s="18">
        <f t="shared" si="6"/>
        <v>56100</v>
      </c>
      <c r="S10" s="18">
        <f t="shared" si="7"/>
        <v>622.6415094339623</v>
      </c>
      <c r="T10" s="18">
        <v>30000</v>
      </c>
      <c r="U10" s="18">
        <v>60000</v>
      </c>
      <c r="V10" s="18">
        <f t="shared" si="8"/>
        <v>2000</v>
      </c>
      <c r="W10" s="18"/>
      <c r="X10" s="18"/>
      <c r="Y10" s="18"/>
      <c r="Z10" s="18"/>
      <c r="AA10" s="18"/>
      <c r="AB10" s="18"/>
      <c r="AC10" s="18">
        <f t="shared" si="9"/>
        <v>580500</v>
      </c>
      <c r="AD10" s="18">
        <f t="shared" si="9"/>
        <v>368375</v>
      </c>
      <c r="AE10" s="18">
        <f t="shared" si="10"/>
        <v>634.58225667528</v>
      </c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8">
        <v>3980</v>
      </c>
      <c r="AY10" s="18">
        <v>147141</v>
      </c>
      <c r="AZ10" s="18">
        <f t="shared" si="11"/>
        <v>36970.10050251256</v>
      </c>
      <c r="BA10" s="18"/>
      <c r="BB10" s="18">
        <v>821000</v>
      </c>
      <c r="BC10" s="18"/>
      <c r="BD10" s="19"/>
      <c r="BE10" s="19"/>
      <c r="BF10" s="19"/>
      <c r="BG10" s="19"/>
      <c r="BH10" s="19"/>
      <c r="BI10" s="19"/>
      <c r="BJ10" s="19">
        <v>2710</v>
      </c>
      <c r="BK10" s="19">
        <v>2385</v>
      </c>
      <c r="BL10" s="19">
        <f t="shared" si="12"/>
        <v>880.0738007380073</v>
      </c>
      <c r="BM10" s="19"/>
      <c r="BN10" s="19"/>
      <c r="BO10" s="19"/>
      <c r="BP10" s="19"/>
      <c r="BQ10" s="19"/>
      <c r="BR10" s="19"/>
      <c r="BS10" s="19"/>
      <c r="BT10" s="19"/>
      <c r="BU10" s="19"/>
      <c r="BV10" s="19">
        <v>2120</v>
      </c>
      <c r="BW10" s="19">
        <v>28900</v>
      </c>
      <c r="BX10" s="19">
        <f t="shared" si="13"/>
        <v>13632.075471698114</v>
      </c>
      <c r="BY10" s="19"/>
      <c r="BZ10" s="19"/>
      <c r="CA10" s="19"/>
      <c r="CB10" s="19"/>
      <c r="CC10" s="19"/>
      <c r="CD10" s="19"/>
      <c r="CE10" s="19">
        <v>8540</v>
      </c>
      <c r="CF10" s="19">
        <v>68610</v>
      </c>
      <c r="CG10" s="19">
        <f t="shared" si="14"/>
        <v>8033.957845433255</v>
      </c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8">
        <f>'[1]باغی'!EA7+zeraee!DX10</f>
        <v>0</v>
      </c>
      <c r="EB10" s="18">
        <f>'[1]باغی'!EB7+zeraee!DY10</f>
        <v>10000</v>
      </c>
      <c r="EC10" s="18" t="s">
        <v>100</v>
      </c>
    </row>
    <row r="11" spans="1:133" ht="12" customHeight="1">
      <c r="A11" s="17" t="s">
        <v>74</v>
      </c>
      <c r="B11" s="18">
        <v>229300</v>
      </c>
      <c r="C11" s="18">
        <v>258000</v>
      </c>
      <c r="D11" s="18">
        <f t="shared" si="0"/>
        <v>1125.1635412123856</v>
      </c>
      <c r="E11" s="18">
        <v>310000</v>
      </c>
      <c r="F11" s="18">
        <v>135000</v>
      </c>
      <c r="G11" s="18">
        <f t="shared" si="1"/>
        <v>435.48387096774195</v>
      </c>
      <c r="H11" s="18">
        <f t="shared" si="2"/>
        <v>539300</v>
      </c>
      <c r="I11" s="18">
        <f t="shared" si="2"/>
        <v>393000</v>
      </c>
      <c r="J11" s="18">
        <f t="shared" si="3"/>
        <v>728.7224179491933</v>
      </c>
      <c r="K11" s="18">
        <v>20000</v>
      </c>
      <c r="L11" s="18">
        <v>16000</v>
      </c>
      <c r="M11" s="18">
        <f t="shared" si="4"/>
        <v>800</v>
      </c>
      <c r="N11" s="18">
        <v>34000</v>
      </c>
      <c r="O11" s="18">
        <v>17000</v>
      </c>
      <c r="P11" s="18">
        <f t="shared" si="5"/>
        <v>500</v>
      </c>
      <c r="Q11" s="18">
        <f t="shared" si="6"/>
        <v>54000</v>
      </c>
      <c r="R11" s="18">
        <f t="shared" si="6"/>
        <v>33000</v>
      </c>
      <c r="S11" s="18">
        <f t="shared" si="7"/>
        <v>611.1111111111112</v>
      </c>
      <c r="T11" s="18">
        <v>15000</v>
      </c>
      <c r="U11" s="18">
        <v>30000</v>
      </c>
      <c r="V11" s="18">
        <f t="shared" si="8"/>
        <v>2000</v>
      </c>
      <c r="W11" s="18"/>
      <c r="X11" s="18"/>
      <c r="Y11" s="18"/>
      <c r="Z11" s="18"/>
      <c r="AA11" s="18"/>
      <c r="AB11" s="18"/>
      <c r="AC11" s="18">
        <f t="shared" si="9"/>
        <v>608300</v>
      </c>
      <c r="AD11" s="18">
        <f t="shared" si="9"/>
        <v>456000</v>
      </c>
      <c r="AE11" s="18">
        <f t="shared" si="10"/>
        <v>749.6301167187243</v>
      </c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8">
        <v>4000</v>
      </c>
      <c r="AY11" s="18">
        <v>152000</v>
      </c>
      <c r="AZ11" s="18">
        <f t="shared" si="11"/>
        <v>38000</v>
      </c>
      <c r="BA11" s="18"/>
      <c r="BB11" s="18">
        <v>965000</v>
      </c>
      <c r="BC11" s="18"/>
      <c r="BD11" s="19"/>
      <c r="BE11" s="19"/>
      <c r="BF11" s="19"/>
      <c r="BG11" s="19"/>
      <c r="BH11" s="19"/>
      <c r="BI11" s="19"/>
      <c r="BJ11" s="19">
        <v>2700</v>
      </c>
      <c r="BK11" s="19">
        <v>1400</v>
      </c>
      <c r="BL11" s="19">
        <f t="shared" si="12"/>
        <v>518.5185185185185</v>
      </c>
      <c r="BM11" s="19">
        <f aca="true" t="shared" si="15" ref="BM11:BN26">BJ11+BG11+BD11</f>
        <v>2700</v>
      </c>
      <c r="BN11" s="19">
        <f t="shared" si="15"/>
        <v>1400</v>
      </c>
      <c r="BO11" s="19">
        <f>(BN11)/BM11*1000</f>
        <v>518.5185185185185</v>
      </c>
      <c r="BP11" s="19">
        <f aca="true" t="shared" si="16" ref="BP11:BQ44">AX11+BA11+BM11</f>
        <v>6700</v>
      </c>
      <c r="BQ11" s="19">
        <f t="shared" si="16"/>
        <v>1118400</v>
      </c>
      <c r="BR11" s="19">
        <f>(BQ11)/BP11*1000</f>
        <v>166925.37313432837</v>
      </c>
      <c r="BS11" s="19"/>
      <c r="BT11" s="19"/>
      <c r="BU11" s="19"/>
      <c r="BV11" s="19">
        <v>3000</v>
      </c>
      <c r="BW11" s="19">
        <v>30000</v>
      </c>
      <c r="BX11" s="19">
        <f t="shared" si="13"/>
        <v>10000</v>
      </c>
      <c r="BY11" s="19"/>
      <c r="BZ11" s="19"/>
      <c r="CA11" s="19"/>
      <c r="CB11" s="19"/>
      <c r="CC11" s="19"/>
      <c r="CD11" s="19"/>
      <c r="CE11" s="19">
        <v>11500</v>
      </c>
      <c r="CF11" s="19">
        <v>307910</v>
      </c>
      <c r="CG11" s="19">
        <f t="shared" si="14"/>
        <v>26774.782608695652</v>
      </c>
      <c r="CH11" s="19">
        <f aca="true" t="shared" si="17" ref="CH11:CI26">+BS11+BV11+BY11+CB11+CE11</f>
        <v>14500</v>
      </c>
      <c r="CI11" s="19">
        <f t="shared" si="17"/>
        <v>337910</v>
      </c>
      <c r="CJ11" s="19">
        <f>(CI11)/CH11*1000</f>
        <v>23304.137931034482</v>
      </c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>
        <f aca="true" t="shared" si="18" ref="CZ11:DA26">CW11+CT11+CQ11+CN11+CK11</f>
        <v>0</v>
      </c>
      <c r="DA11" s="19">
        <f t="shared" si="18"/>
        <v>0</v>
      </c>
      <c r="DB11" s="19" t="s">
        <v>100</v>
      </c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 t="s">
        <v>100</v>
      </c>
      <c r="DU11" s="19"/>
      <c r="DV11" s="19"/>
      <c r="DW11" s="19"/>
      <c r="DX11" s="18">
        <f aca="true" t="shared" si="19" ref="DX11:DY44">+AC11+AU11+BP11+CH11+CZ11+DR11+DU11</f>
        <v>629500</v>
      </c>
      <c r="DY11" s="18">
        <f t="shared" si="19"/>
        <v>1912310</v>
      </c>
      <c r="DZ11" s="18">
        <f>(DY11)/DX11*1000</f>
        <v>3037.823669579031</v>
      </c>
      <c r="EA11" s="18">
        <f>'[1]باغی'!EA8+zeraee!DX11</f>
        <v>629500</v>
      </c>
      <c r="EB11" s="18">
        <f>'[1]باغی'!EB8+zeraee!DY11</f>
        <v>1975310</v>
      </c>
      <c r="EC11" s="18">
        <f>(EB11)/EA11*1000</f>
        <v>3137.9030976965846</v>
      </c>
    </row>
    <row r="12" spans="1:133" ht="12" customHeight="1">
      <c r="A12" s="17" t="s">
        <v>72</v>
      </c>
      <c r="B12" s="18">
        <v>200000</v>
      </c>
      <c r="C12" s="18">
        <v>180000</v>
      </c>
      <c r="D12" s="18">
        <f t="shared" si="0"/>
        <v>900</v>
      </c>
      <c r="E12" s="18">
        <v>320000</v>
      </c>
      <c r="F12" s="18">
        <v>78000</v>
      </c>
      <c r="G12" s="18">
        <f t="shared" si="1"/>
        <v>243.75</v>
      </c>
      <c r="H12" s="18">
        <f t="shared" si="2"/>
        <v>520000</v>
      </c>
      <c r="I12" s="18">
        <f t="shared" si="2"/>
        <v>258000</v>
      </c>
      <c r="J12" s="18">
        <f t="shared" si="3"/>
        <v>496.1538461538462</v>
      </c>
      <c r="K12" s="18">
        <v>35000</v>
      </c>
      <c r="L12" s="18">
        <v>26000</v>
      </c>
      <c r="M12" s="18">
        <f t="shared" si="4"/>
        <v>742.8571428571429</v>
      </c>
      <c r="N12" s="18">
        <v>45000</v>
      </c>
      <c r="O12" s="18">
        <v>13000</v>
      </c>
      <c r="P12" s="18">
        <f t="shared" si="5"/>
        <v>288.88888888888886</v>
      </c>
      <c r="Q12" s="18">
        <f t="shared" si="6"/>
        <v>80000</v>
      </c>
      <c r="R12" s="18">
        <f t="shared" si="6"/>
        <v>39000</v>
      </c>
      <c r="S12" s="18">
        <f t="shared" si="7"/>
        <v>487.5</v>
      </c>
      <c r="T12" s="18">
        <v>17000</v>
      </c>
      <c r="U12" s="18">
        <v>34000</v>
      </c>
      <c r="V12" s="18">
        <f t="shared" si="8"/>
        <v>2000</v>
      </c>
      <c r="W12" s="18"/>
      <c r="X12" s="18"/>
      <c r="Y12" s="18"/>
      <c r="Z12" s="18"/>
      <c r="AA12" s="18"/>
      <c r="AB12" s="18"/>
      <c r="AC12" s="18">
        <f t="shared" si="9"/>
        <v>617000</v>
      </c>
      <c r="AD12" s="18">
        <f t="shared" si="9"/>
        <v>331000</v>
      </c>
      <c r="AE12" s="18">
        <f t="shared" si="10"/>
        <v>536.4667747163695</v>
      </c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8">
        <v>2600</v>
      </c>
      <c r="AY12" s="18">
        <v>70000</v>
      </c>
      <c r="AZ12" s="18">
        <f t="shared" si="11"/>
        <v>26923.076923076922</v>
      </c>
      <c r="BA12" s="18">
        <v>13000</v>
      </c>
      <c r="BB12" s="18">
        <v>1270000</v>
      </c>
      <c r="BC12" s="18"/>
      <c r="BD12" s="19"/>
      <c r="BE12" s="19"/>
      <c r="BF12" s="19"/>
      <c r="BG12" s="19"/>
      <c r="BH12" s="19"/>
      <c r="BI12" s="19"/>
      <c r="BJ12" s="19">
        <v>2400</v>
      </c>
      <c r="BK12" s="19">
        <v>1800</v>
      </c>
      <c r="BL12" s="19">
        <f t="shared" si="12"/>
        <v>750</v>
      </c>
      <c r="BM12" s="19">
        <f t="shared" si="15"/>
        <v>2400</v>
      </c>
      <c r="BN12" s="19">
        <f t="shared" si="15"/>
        <v>1800</v>
      </c>
      <c r="BO12" s="19">
        <f>(BN12)/BM12*1000</f>
        <v>750</v>
      </c>
      <c r="BP12" s="19">
        <f t="shared" si="16"/>
        <v>18000</v>
      </c>
      <c r="BQ12" s="19">
        <f t="shared" si="16"/>
        <v>1341800</v>
      </c>
      <c r="BR12" s="19">
        <f>(BQ12)/BP12*1000</f>
        <v>74544.44444444445</v>
      </c>
      <c r="BS12" s="19"/>
      <c r="BT12" s="19"/>
      <c r="BU12" s="19"/>
      <c r="BV12" s="19">
        <v>4000</v>
      </c>
      <c r="BW12" s="19">
        <v>44000</v>
      </c>
      <c r="BX12" s="19">
        <f t="shared" si="13"/>
        <v>11000</v>
      </c>
      <c r="BY12" s="19"/>
      <c r="BZ12" s="19"/>
      <c r="CA12" s="19"/>
      <c r="CB12" s="19"/>
      <c r="CC12" s="19"/>
      <c r="CD12" s="19"/>
      <c r="CE12" s="19">
        <v>7500</v>
      </c>
      <c r="CF12" s="19">
        <v>54000</v>
      </c>
      <c r="CG12" s="19">
        <f t="shared" si="14"/>
        <v>7200</v>
      </c>
      <c r="CH12" s="19">
        <f t="shared" si="17"/>
        <v>11500</v>
      </c>
      <c r="CI12" s="19">
        <f t="shared" si="17"/>
        <v>98000</v>
      </c>
      <c r="CJ12" s="19">
        <f>(CI12)/CH12*1000</f>
        <v>8521.739130434784</v>
      </c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>
        <f t="shared" si="18"/>
        <v>0</v>
      </c>
      <c r="DA12" s="19">
        <f t="shared" si="18"/>
        <v>0</v>
      </c>
      <c r="DB12" s="19" t="s">
        <v>100</v>
      </c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 t="s">
        <v>100</v>
      </c>
      <c r="DU12" s="19"/>
      <c r="DV12" s="19"/>
      <c r="DW12" s="19"/>
      <c r="DX12" s="18">
        <f t="shared" si="19"/>
        <v>646500</v>
      </c>
      <c r="DY12" s="18">
        <f t="shared" si="19"/>
        <v>1770800</v>
      </c>
      <c r="DZ12" s="18">
        <f>(DY12)/DX12*1000</f>
        <v>2739.056457849961</v>
      </c>
      <c r="EA12" s="18">
        <f>'[1]باغی'!EA9+zeraee!DX12</f>
        <v>646500</v>
      </c>
      <c r="EB12" s="18">
        <f>'[1]باغی'!EB9+zeraee!DY12</f>
        <v>1770800</v>
      </c>
      <c r="EC12" s="18">
        <f>(EB12)/EA12*1000</f>
        <v>2739.056457849961</v>
      </c>
    </row>
    <row r="13" spans="1:133" ht="12" customHeight="1">
      <c r="A13" s="17" t="s">
        <v>48</v>
      </c>
      <c r="B13" s="18">
        <v>210000</v>
      </c>
      <c r="C13" s="18">
        <v>171000</v>
      </c>
      <c r="D13" s="18">
        <f t="shared" si="0"/>
        <v>814.2857142857143</v>
      </c>
      <c r="E13" s="18">
        <v>290000</v>
      </c>
      <c r="F13" s="18">
        <v>124000</v>
      </c>
      <c r="G13" s="18">
        <f t="shared" si="1"/>
        <v>427.58620689655174</v>
      </c>
      <c r="H13" s="18">
        <f t="shared" si="2"/>
        <v>500000</v>
      </c>
      <c r="I13" s="18">
        <f t="shared" si="2"/>
        <v>295000</v>
      </c>
      <c r="J13" s="18">
        <f t="shared" si="3"/>
        <v>590</v>
      </c>
      <c r="K13" s="18">
        <v>38000</v>
      </c>
      <c r="L13" s="18">
        <v>37000</v>
      </c>
      <c r="M13" s="18">
        <f t="shared" si="4"/>
        <v>973.6842105263158</v>
      </c>
      <c r="N13" s="18">
        <v>52000</v>
      </c>
      <c r="O13" s="18">
        <v>26000</v>
      </c>
      <c r="P13" s="18">
        <f t="shared" si="5"/>
        <v>500</v>
      </c>
      <c r="Q13" s="18">
        <f t="shared" si="6"/>
        <v>90000</v>
      </c>
      <c r="R13" s="18">
        <f t="shared" si="6"/>
        <v>63000</v>
      </c>
      <c r="S13" s="18">
        <f t="shared" si="7"/>
        <v>700</v>
      </c>
      <c r="T13" s="18">
        <v>23000</v>
      </c>
      <c r="U13" s="18">
        <v>36000</v>
      </c>
      <c r="V13" s="18">
        <f t="shared" si="8"/>
        <v>1565.217391304348</v>
      </c>
      <c r="W13" s="18"/>
      <c r="X13" s="18"/>
      <c r="Y13" s="18"/>
      <c r="Z13" s="18"/>
      <c r="AA13" s="18"/>
      <c r="AB13" s="18"/>
      <c r="AC13" s="18">
        <f t="shared" si="9"/>
        <v>613000</v>
      </c>
      <c r="AD13" s="18">
        <f t="shared" si="9"/>
        <v>394000</v>
      </c>
      <c r="AE13" s="18">
        <f t="shared" si="10"/>
        <v>642.7406199021207</v>
      </c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8">
        <v>2600</v>
      </c>
      <c r="AY13" s="18">
        <v>72000</v>
      </c>
      <c r="AZ13" s="18">
        <f t="shared" si="11"/>
        <v>27692.307692307695</v>
      </c>
      <c r="BA13" s="18">
        <v>18727</v>
      </c>
      <c r="BB13" s="18">
        <v>1226547</v>
      </c>
      <c r="BC13" s="18">
        <f>(BB13)/BA13*1000</f>
        <v>65496.18198323276</v>
      </c>
      <c r="BD13" s="19"/>
      <c r="BE13" s="19"/>
      <c r="BF13" s="19"/>
      <c r="BG13" s="19"/>
      <c r="BH13" s="19"/>
      <c r="BI13" s="19"/>
      <c r="BJ13" s="19">
        <v>1400</v>
      </c>
      <c r="BK13" s="19">
        <v>700</v>
      </c>
      <c r="BL13" s="19">
        <f t="shared" si="12"/>
        <v>500</v>
      </c>
      <c r="BM13" s="19">
        <f t="shared" si="15"/>
        <v>1400</v>
      </c>
      <c r="BN13" s="19">
        <f t="shared" si="15"/>
        <v>700</v>
      </c>
      <c r="BO13" s="19">
        <f>(BN13)/BM13*1000</f>
        <v>500</v>
      </c>
      <c r="BP13" s="19">
        <f t="shared" si="16"/>
        <v>22727</v>
      </c>
      <c r="BQ13" s="19">
        <f t="shared" si="16"/>
        <v>1299247</v>
      </c>
      <c r="BR13" s="19">
        <f>(BQ13)/BP13*1000</f>
        <v>57167.55401064813</v>
      </c>
      <c r="BS13" s="19"/>
      <c r="BT13" s="19"/>
      <c r="BU13" s="19"/>
      <c r="BV13" s="19">
        <v>4000</v>
      </c>
      <c r="BW13" s="19">
        <v>40000</v>
      </c>
      <c r="BX13" s="19">
        <f t="shared" si="13"/>
        <v>10000</v>
      </c>
      <c r="BY13" s="19"/>
      <c r="BZ13" s="19"/>
      <c r="CA13" s="19"/>
      <c r="CB13" s="19"/>
      <c r="CC13" s="19"/>
      <c r="CD13" s="19"/>
      <c r="CE13" s="19">
        <v>7000</v>
      </c>
      <c r="CF13" s="19">
        <v>50000</v>
      </c>
      <c r="CG13" s="19">
        <f t="shared" si="14"/>
        <v>7142.857142857143</v>
      </c>
      <c r="CH13" s="19">
        <f t="shared" si="17"/>
        <v>11000</v>
      </c>
      <c r="CI13" s="19">
        <f t="shared" si="17"/>
        <v>90000</v>
      </c>
      <c r="CJ13" s="19">
        <f>(CI13)/CH13*1000</f>
        <v>8181.818181818182</v>
      </c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>
        <f t="shared" si="18"/>
        <v>0</v>
      </c>
      <c r="DA13" s="19">
        <f t="shared" si="18"/>
        <v>0</v>
      </c>
      <c r="DB13" s="19" t="s">
        <v>100</v>
      </c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 t="s">
        <v>100</v>
      </c>
      <c r="DU13" s="19"/>
      <c r="DV13" s="19"/>
      <c r="DW13" s="19"/>
      <c r="DX13" s="18">
        <f t="shared" si="19"/>
        <v>646727</v>
      </c>
      <c r="DY13" s="18">
        <f t="shared" si="19"/>
        <v>1783247</v>
      </c>
      <c r="DZ13" s="18">
        <f>(DY13)/DX13*1000</f>
        <v>2757.341196517232</v>
      </c>
      <c r="EA13" s="18">
        <f>'[1]باغی'!EA10+zeraee!DX13</f>
        <v>646727</v>
      </c>
      <c r="EB13" s="18">
        <f>'[1]باغی'!EB10+zeraee!DY13</f>
        <v>1783247</v>
      </c>
      <c r="EC13" s="18">
        <f>(EB13)/EA13*1000</f>
        <v>2757.341196517232</v>
      </c>
    </row>
    <row r="14" spans="1:133" ht="12" customHeight="1">
      <c r="A14" s="17" t="s">
        <v>47</v>
      </c>
      <c r="B14" s="18">
        <v>140000</v>
      </c>
      <c r="C14" s="18">
        <v>140000</v>
      </c>
      <c r="D14" s="18">
        <f t="shared" si="0"/>
        <v>1000</v>
      </c>
      <c r="E14" s="18">
        <v>260000</v>
      </c>
      <c r="F14" s="18">
        <v>95000</v>
      </c>
      <c r="G14" s="18">
        <f t="shared" si="1"/>
        <v>365.38461538461536</v>
      </c>
      <c r="H14" s="18">
        <f t="shared" si="2"/>
        <v>400000</v>
      </c>
      <c r="I14" s="18">
        <f t="shared" si="2"/>
        <v>235000</v>
      </c>
      <c r="J14" s="18">
        <f t="shared" si="3"/>
        <v>587.5</v>
      </c>
      <c r="K14" s="18">
        <v>25000</v>
      </c>
      <c r="L14" s="18">
        <v>25000</v>
      </c>
      <c r="M14" s="18">
        <f t="shared" si="4"/>
        <v>1000</v>
      </c>
      <c r="N14" s="18">
        <v>45000</v>
      </c>
      <c r="O14" s="18">
        <v>20000</v>
      </c>
      <c r="P14" s="18">
        <f t="shared" si="5"/>
        <v>444.4444444444444</v>
      </c>
      <c r="Q14" s="18">
        <f t="shared" si="6"/>
        <v>70000</v>
      </c>
      <c r="R14" s="18">
        <f t="shared" si="6"/>
        <v>45000</v>
      </c>
      <c r="S14" s="18">
        <f t="shared" si="7"/>
        <v>642.8571428571429</v>
      </c>
      <c r="T14" s="18">
        <v>13500</v>
      </c>
      <c r="U14" s="18">
        <v>25000</v>
      </c>
      <c r="V14" s="18">
        <f t="shared" si="8"/>
        <v>1851.851851851852</v>
      </c>
      <c r="W14" s="18"/>
      <c r="X14" s="18"/>
      <c r="Y14" s="18"/>
      <c r="Z14" s="18"/>
      <c r="AA14" s="18"/>
      <c r="AB14" s="18"/>
      <c r="AC14" s="18">
        <f t="shared" si="9"/>
        <v>483500</v>
      </c>
      <c r="AD14" s="18">
        <f t="shared" si="9"/>
        <v>305000</v>
      </c>
      <c r="AE14" s="18">
        <f t="shared" si="10"/>
        <v>630.8169596690796</v>
      </c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8">
        <v>19200</v>
      </c>
      <c r="AY14" s="18">
        <v>24000</v>
      </c>
      <c r="AZ14" s="18">
        <f t="shared" si="11"/>
        <v>1250</v>
      </c>
      <c r="BA14" s="18">
        <v>21823</v>
      </c>
      <c r="BB14" s="18">
        <v>1695636</v>
      </c>
      <c r="BC14" s="18">
        <f>(BB14)/BA14*1000</f>
        <v>77699.49136232416</v>
      </c>
      <c r="BD14" s="19"/>
      <c r="BE14" s="19"/>
      <c r="BF14" s="19"/>
      <c r="BG14" s="19"/>
      <c r="BH14" s="19"/>
      <c r="BI14" s="19"/>
      <c r="BJ14" s="19">
        <v>1600</v>
      </c>
      <c r="BK14" s="19">
        <v>800</v>
      </c>
      <c r="BL14" s="19">
        <f t="shared" si="12"/>
        <v>500</v>
      </c>
      <c r="BM14" s="19">
        <f t="shared" si="15"/>
        <v>1600</v>
      </c>
      <c r="BN14" s="19">
        <f t="shared" si="15"/>
        <v>800</v>
      </c>
      <c r="BO14" s="19">
        <f>(BN14)/BM14*1000</f>
        <v>500</v>
      </c>
      <c r="BP14" s="19">
        <f t="shared" si="16"/>
        <v>42623</v>
      </c>
      <c r="BQ14" s="19">
        <f t="shared" si="16"/>
        <v>1720436</v>
      </c>
      <c r="BR14" s="19">
        <f>(BQ14)/BP14*1000</f>
        <v>40364.02881073599</v>
      </c>
      <c r="BS14" s="19">
        <v>50</v>
      </c>
      <c r="BT14" s="19">
        <v>400</v>
      </c>
      <c r="BU14" s="19">
        <f aca="true" t="shared" si="20" ref="BU14:BU43">(BT14)/BS14*1000</f>
        <v>8000</v>
      </c>
      <c r="BV14" s="19">
        <v>4500</v>
      </c>
      <c r="BW14" s="19">
        <v>63000</v>
      </c>
      <c r="BX14" s="19">
        <f t="shared" si="13"/>
        <v>14000</v>
      </c>
      <c r="BY14" s="19">
        <v>1520</v>
      </c>
      <c r="BZ14" s="19">
        <v>17950</v>
      </c>
      <c r="CA14" s="19">
        <f>(BZ14)/BY14*1000</f>
        <v>11809.21052631579</v>
      </c>
      <c r="CB14" s="19"/>
      <c r="CC14" s="19"/>
      <c r="CD14" s="19"/>
      <c r="CE14" s="19">
        <v>5000</v>
      </c>
      <c r="CF14" s="19">
        <v>75000</v>
      </c>
      <c r="CG14" s="19">
        <f t="shared" si="14"/>
        <v>15000</v>
      </c>
      <c r="CH14" s="19">
        <f t="shared" si="17"/>
        <v>11070</v>
      </c>
      <c r="CI14" s="19">
        <f t="shared" si="17"/>
        <v>156350</v>
      </c>
      <c r="CJ14" s="19">
        <f>(CI14)/CH14*1000</f>
        <v>14123.75790424571</v>
      </c>
      <c r="CK14" s="19">
        <v>27764</v>
      </c>
      <c r="CL14" s="19">
        <v>309545</v>
      </c>
      <c r="CM14" s="19">
        <f aca="true" t="shared" si="21" ref="CM14:CM43">(CL14)/CK14*1000</f>
        <v>11149.14997838928</v>
      </c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>
        <f t="shared" si="18"/>
        <v>27764</v>
      </c>
      <c r="DA14" s="19">
        <f t="shared" si="18"/>
        <v>309545</v>
      </c>
      <c r="DB14" s="19">
        <f>(DA14)/CZ14*1000</f>
        <v>11149.14997838928</v>
      </c>
      <c r="DC14" s="19">
        <v>4100</v>
      </c>
      <c r="DD14" s="19">
        <v>10350</v>
      </c>
      <c r="DE14" s="19">
        <f aca="true" t="shared" si="22" ref="DE14:DE43">(DD14)/DC14*1000</f>
        <v>2524.390243902439</v>
      </c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>
        <f>DC14+DF14+DI14+DL14+DO14</f>
        <v>4100</v>
      </c>
      <c r="DS14" s="19">
        <f>DD14+DG14+DJ14+DM14+DP14</f>
        <v>10350</v>
      </c>
      <c r="DT14" s="19">
        <f>(DS14)/DR14*1000</f>
        <v>2524.390243902439</v>
      </c>
      <c r="DU14" s="19">
        <v>60</v>
      </c>
      <c r="DV14" s="19">
        <v>150</v>
      </c>
      <c r="DW14" s="18">
        <f>(DV14)/DU14*1000</f>
        <v>2500</v>
      </c>
      <c r="DX14" s="18">
        <f t="shared" si="19"/>
        <v>569117</v>
      </c>
      <c r="DY14" s="18">
        <f t="shared" si="19"/>
        <v>2501831</v>
      </c>
      <c r="DZ14" s="18">
        <f>(DY14)/DX14*1000</f>
        <v>4395.9871168845775</v>
      </c>
      <c r="EA14" s="18">
        <f>'[1]باغی'!EA11+zeraee!DX14</f>
        <v>569117</v>
      </c>
      <c r="EB14" s="18">
        <f>'[1]باغی'!EB11+zeraee!DY14</f>
        <v>2501831</v>
      </c>
      <c r="EC14" s="18">
        <f>(EB14)/EA14*1000</f>
        <v>4395.9871168845775</v>
      </c>
    </row>
    <row r="15" spans="1:133" ht="12" customHeight="1">
      <c r="A15" s="17" t="s">
        <v>46</v>
      </c>
      <c r="B15" s="18">
        <v>174320</v>
      </c>
      <c r="C15" s="18">
        <v>225757</v>
      </c>
      <c r="D15" s="18">
        <f t="shared" si="0"/>
        <v>1295.072280862781</v>
      </c>
      <c r="E15" s="18">
        <v>368000</v>
      </c>
      <c r="F15" s="18">
        <v>184262</v>
      </c>
      <c r="G15" s="18">
        <f t="shared" si="1"/>
        <v>500.7119565217392</v>
      </c>
      <c r="H15" s="18">
        <f t="shared" si="2"/>
        <v>542320</v>
      </c>
      <c r="I15" s="18">
        <f t="shared" si="2"/>
        <v>410019</v>
      </c>
      <c r="J15" s="18">
        <f t="shared" si="3"/>
        <v>756.0462457589615</v>
      </c>
      <c r="K15" s="18">
        <v>46100</v>
      </c>
      <c r="L15" s="18">
        <v>52950</v>
      </c>
      <c r="M15" s="18">
        <f t="shared" si="4"/>
        <v>1148.590021691974</v>
      </c>
      <c r="N15" s="18">
        <v>108700</v>
      </c>
      <c r="O15" s="18">
        <v>46980</v>
      </c>
      <c r="P15" s="18">
        <f t="shared" si="5"/>
        <v>432.19871205151793</v>
      </c>
      <c r="Q15" s="18">
        <f t="shared" si="6"/>
        <v>154800</v>
      </c>
      <c r="R15" s="18">
        <f t="shared" si="6"/>
        <v>99930</v>
      </c>
      <c r="S15" s="18">
        <f t="shared" si="7"/>
        <v>645.5426356589147</v>
      </c>
      <c r="T15" s="18">
        <v>20231</v>
      </c>
      <c r="U15" s="18">
        <v>37975</v>
      </c>
      <c r="V15" s="18">
        <f t="shared" si="8"/>
        <v>1877.069843309772</v>
      </c>
      <c r="W15" s="18">
        <v>900</v>
      </c>
      <c r="X15" s="18">
        <v>2700</v>
      </c>
      <c r="Y15" s="18">
        <f>(X15)/W15*1000</f>
        <v>3000</v>
      </c>
      <c r="Z15" s="18"/>
      <c r="AA15" s="18"/>
      <c r="AB15" s="18"/>
      <c r="AC15" s="18">
        <f t="shared" si="9"/>
        <v>718251</v>
      </c>
      <c r="AD15" s="18">
        <f t="shared" si="9"/>
        <v>550624</v>
      </c>
      <c r="AE15" s="18">
        <f t="shared" si="10"/>
        <v>766.6177979564247</v>
      </c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8">
        <v>2200</v>
      </c>
      <c r="AY15" s="18">
        <v>52700</v>
      </c>
      <c r="AZ15" s="18">
        <f t="shared" si="11"/>
        <v>23954.545454545452</v>
      </c>
      <c r="BA15" s="18">
        <v>21855</v>
      </c>
      <c r="BB15" s="18">
        <v>1810000</v>
      </c>
      <c r="BC15" s="18">
        <f>(BB15)/BA15*1000</f>
        <v>82818.57698467169</v>
      </c>
      <c r="BD15" s="19"/>
      <c r="BE15" s="19"/>
      <c r="BF15" s="19"/>
      <c r="BG15" s="19"/>
      <c r="BH15" s="19"/>
      <c r="BI15" s="19"/>
      <c r="BJ15" s="19"/>
      <c r="BK15" s="19"/>
      <c r="BL15" s="19"/>
      <c r="BM15" s="19">
        <f t="shared" si="15"/>
        <v>0</v>
      </c>
      <c r="BN15" s="19">
        <f t="shared" si="15"/>
        <v>0</v>
      </c>
      <c r="BO15" s="19"/>
      <c r="BP15" s="19">
        <f t="shared" si="16"/>
        <v>24055</v>
      </c>
      <c r="BQ15" s="19">
        <f t="shared" si="16"/>
        <v>1862700</v>
      </c>
      <c r="BR15" s="19">
        <f>(BQ15)/BP15*1000</f>
        <v>77435.0446892538</v>
      </c>
      <c r="BS15" s="19">
        <v>470</v>
      </c>
      <c r="BT15" s="19">
        <v>3760</v>
      </c>
      <c r="BU15" s="19">
        <f t="shared" si="20"/>
        <v>8000</v>
      </c>
      <c r="BV15" s="19">
        <v>3930</v>
      </c>
      <c r="BW15" s="19">
        <v>63065</v>
      </c>
      <c r="BX15" s="19">
        <f t="shared" si="13"/>
        <v>16047.073791348603</v>
      </c>
      <c r="BY15" s="19">
        <v>7869</v>
      </c>
      <c r="BZ15" s="19">
        <v>108470</v>
      </c>
      <c r="CA15" s="19">
        <f>(BZ15)/BY15*1000</f>
        <v>13784.470707840894</v>
      </c>
      <c r="CB15" s="19"/>
      <c r="CC15" s="19"/>
      <c r="CD15" s="19"/>
      <c r="CE15" s="19">
        <v>4486</v>
      </c>
      <c r="CF15" s="19">
        <v>43357</v>
      </c>
      <c r="CG15" s="19">
        <f t="shared" si="14"/>
        <v>9664.957646009809</v>
      </c>
      <c r="CH15" s="19">
        <f t="shared" si="17"/>
        <v>16755</v>
      </c>
      <c r="CI15" s="19">
        <f t="shared" si="17"/>
        <v>218652</v>
      </c>
      <c r="CJ15" s="19">
        <f>(CI15)/CH15*1000</f>
        <v>13049.955237242613</v>
      </c>
      <c r="CK15" s="19">
        <v>4762</v>
      </c>
      <c r="CL15" s="19">
        <v>68320</v>
      </c>
      <c r="CM15" s="19">
        <f t="shared" si="21"/>
        <v>14346.913061738765</v>
      </c>
      <c r="CN15" s="19">
        <v>15084</v>
      </c>
      <c r="CO15" s="19">
        <v>264348</v>
      </c>
      <c r="CP15" s="19">
        <f>(CO15)/CN15*1000</f>
        <v>17525.059665871122</v>
      </c>
      <c r="CQ15" s="19"/>
      <c r="CR15" s="19"/>
      <c r="CS15" s="19"/>
      <c r="CT15" s="19"/>
      <c r="CU15" s="19"/>
      <c r="CV15" s="19"/>
      <c r="CW15" s="19"/>
      <c r="CX15" s="19"/>
      <c r="CY15" s="19"/>
      <c r="CZ15" s="19">
        <f t="shared" si="18"/>
        <v>19846</v>
      </c>
      <c r="DA15" s="19">
        <f t="shared" si="18"/>
        <v>332668</v>
      </c>
      <c r="DB15" s="19">
        <f>(DA15)/CZ15*1000</f>
        <v>16762.471026907184</v>
      </c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>
        <v>3945</v>
      </c>
      <c r="DP15" s="19">
        <v>29065</v>
      </c>
      <c r="DQ15" s="19">
        <f aca="true" t="shared" si="23" ref="DQ15:DQ43">(DP15)/DO15*1000</f>
        <v>7367.553865652724</v>
      </c>
      <c r="DR15" s="19">
        <f>DC15+DF15+DI15+DL15+DO15</f>
        <v>3945</v>
      </c>
      <c r="DS15" s="19">
        <f>DD15+DG15+DJ15+DM15+DP15</f>
        <v>29065</v>
      </c>
      <c r="DT15" s="19">
        <f>(DS15)/DR15*1000</f>
        <v>7367.553865652724</v>
      </c>
      <c r="DU15" s="19"/>
      <c r="DV15" s="19"/>
      <c r="DW15" s="19"/>
      <c r="DX15" s="18">
        <f t="shared" si="19"/>
        <v>782852</v>
      </c>
      <c r="DY15" s="18">
        <f t="shared" si="19"/>
        <v>2993709</v>
      </c>
      <c r="DZ15" s="18">
        <f>(DY15)/DX15*1000</f>
        <v>3824.1059612800377</v>
      </c>
      <c r="EA15" s="18">
        <f>'[1]باغی'!EA12+zeraee!DX15</f>
        <v>782852</v>
      </c>
      <c r="EB15" s="18">
        <f>'[1]باغی'!EB12+zeraee!DY15</f>
        <v>2993709</v>
      </c>
      <c r="EC15" s="18">
        <f>(EB15)/EA15*1000</f>
        <v>3824.1059612800377</v>
      </c>
    </row>
    <row r="16" spans="1:133" ht="12" customHeight="1">
      <c r="A16" s="17" t="s">
        <v>63</v>
      </c>
      <c r="B16" s="18">
        <v>220000</v>
      </c>
      <c r="C16" s="18">
        <v>275800</v>
      </c>
      <c r="D16" s="18">
        <f t="shared" si="0"/>
        <v>1253.6363636363637</v>
      </c>
      <c r="E16" s="18">
        <v>370000</v>
      </c>
      <c r="F16" s="18">
        <v>185500</v>
      </c>
      <c r="G16" s="18">
        <f t="shared" si="1"/>
        <v>501.35135135135135</v>
      </c>
      <c r="H16" s="18">
        <f t="shared" si="2"/>
        <v>590000</v>
      </c>
      <c r="I16" s="18">
        <f t="shared" si="2"/>
        <v>461300</v>
      </c>
      <c r="J16" s="18">
        <f t="shared" si="3"/>
        <v>781.8644067796611</v>
      </c>
      <c r="K16" s="18">
        <v>58540</v>
      </c>
      <c r="L16" s="18">
        <v>66680</v>
      </c>
      <c r="M16" s="18">
        <f t="shared" si="4"/>
        <v>1139.0502220703793</v>
      </c>
      <c r="N16" s="18">
        <v>102500</v>
      </c>
      <c r="O16" s="18">
        <v>49400</v>
      </c>
      <c r="P16" s="18">
        <f t="shared" si="5"/>
        <v>481.9512195121951</v>
      </c>
      <c r="Q16" s="18">
        <f t="shared" si="6"/>
        <v>161040</v>
      </c>
      <c r="R16" s="18">
        <f t="shared" si="6"/>
        <v>116080</v>
      </c>
      <c r="S16" s="18">
        <f t="shared" si="7"/>
        <v>720.8147044212618</v>
      </c>
      <c r="T16" s="18">
        <v>18705</v>
      </c>
      <c r="U16" s="18">
        <v>37430</v>
      </c>
      <c r="V16" s="18">
        <f t="shared" si="8"/>
        <v>2001.0692328254477</v>
      </c>
      <c r="W16" s="18">
        <v>900</v>
      </c>
      <c r="X16" s="18">
        <v>3330</v>
      </c>
      <c r="Y16" s="18">
        <f>(X16)/W16*1000</f>
        <v>3700</v>
      </c>
      <c r="Z16" s="18"/>
      <c r="AA16" s="18"/>
      <c r="AB16" s="18"/>
      <c r="AC16" s="18">
        <f>Z16+W16+T16+Q16+H16</f>
        <v>770645</v>
      </c>
      <c r="AD16" s="18">
        <f t="shared" si="9"/>
        <v>618140</v>
      </c>
      <c r="AE16" s="18">
        <f t="shared" si="10"/>
        <v>802.1073256817341</v>
      </c>
      <c r="AF16" s="19"/>
      <c r="AG16" s="19"/>
      <c r="AH16" s="19"/>
      <c r="AI16" s="19">
        <v>5</v>
      </c>
      <c r="AJ16" s="19">
        <v>5</v>
      </c>
      <c r="AK16" s="19">
        <f>(AJ16)/AI16*1000</f>
        <v>1000</v>
      </c>
      <c r="AL16" s="19">
        <v>4217</v>
      </c>
      <c r="AM16" s="19">
        <v>4565</v>
      </c>
      <c r="AN16" s="19">
        <f aca="true" t="shared" si="24" ref="AN16:AN43">(AM16)/AL16*1000</f>
        <v>1082.5231207019208</v>
      </c>
      <c r="AO16" s="19">
        <v>25</v>
      </c>
      <c r="AP16" s="19">
        <v>23</v>
      </c>
      <c r="AQ16" s="19">
        <f aca="true" t="shared" si="25" ref="AQ16:AQ43">(AP16)/AO16*1000</f>
        <v>920</v>
      </c>
      <c r="AR16" s="19">
        <v>10503</v>
      </c>
      <c r="AS16" s="19">
        <v>13143</v>
      </c>
      <c r="AT16" s="19">
        <f aca="true" t="shared" si="26" ref="AT16:AT43">(AS16)/AR16*1000</f>
        <v>1251.3567552127965</v>
      </c>
      <c r="AU16" s="19">
        <f aca="true" t="shared" si="27" ref="AU16:AV44">AR16+AO16+AL16+AI16+AF16</f>
        <v>14750</v>
      </c>
      <c r="AV16" s="19">
        <f t="shared" si="27"/>
        <v>17736</v>
      </c>
      <c r="AW16" s="19">
        <f aca="true" t="shared" si="28" ref="AW16:AW44">(AV16)/AU16*1000</f>
        <v>1202.4406779661017</v>
      </c>
      <c r="AX16" s="18">
        <v>2200</v>
      </c>
      <c r="AY16" s="18">
        <v>72097</v>
      </c>
      <c r="AZ16" s="18">
        <f t="shared" si="11"/>
        <v>32771.36363636364</v>
      </c>
      <c r="BA16" s="18">
        <v>25157</v>
      </c>
      <c r="BB16" s="18">
        <v>2052416</v>
      </c>
      <c r="BC16" s="18">
        <f aca="true" t="shared" si="29" ref="BC16:BC43">(BB16)/BA16*1000</f>
        <v>81584.29065468856</v>
      </c>
      <c r="BD16" s="19"/>
      <c r="BE16" s="19"/>
      <c r="BF16" s="19"/>
      <c r="BG16" s="19"/>
      <c r="BH16" s="19"/>
      <c r="BI16" s="19"/>
      <c r="BJ16" s="19">
        <v>5112</v>
      </c>
      <c r="BK16" s="19">
        <v>3924</v>
      </c>
      <c r="BL16" s="19">
        <f aca="true" t="shared" si="30" ref="BL16:BL43">(BK16)/BJ16*1000</f>
        <v>767.6056338028169</v>
      </c>
      <c r="BM16" s="19">
        <f t="shared" si="15"/>
        <v>5112</v>
      </c>
      <c r="BN16" s="19">
        <f t="shared" si="15"/>
        <v>3924</v>
      </c>
      <c r="BO16" s="19">
        <f aca="true" t="shared" si="31" ref="BO16:BO43">(BN16)/BM16*1000</f>
        <v>767.6056338028169</v>
      </c>
      <c r="BP16" s="19">
        <f t="shared" si="16"/>
        <v>32469</v>
      </c>
      <c r="BQ16" s="19">
        <f t="shared" si="16"/>
        <v>2128437</v>
      </c>
      <c r="BR16" s="19">
        <f aca="true" t="shared" si="32" ref="BR16:BR43">(BQ16)/BP16*1000</f>
        <v>65552.89660907327</v>
      </c>
      <c r="BS16" s="19">
        <v>470</v>
      </c>
      <c r="BT16" s="19">
        <v>1500</v>
      </c>
      <c r="BU16" s="19">
        <f t="shared" si="20"/>
        <v>3191.4893617021276</v>
      </c>
      <c r="BV16" s="19">
        <v>3001</v>
      </c>
      <c r="BW16" s="19">
        <v>48080</v>
      </c>
      <c r="BX16" s="19">
        <f t="shared" si="13"/>
        <v>16021.326224591803</v>
      </c>
      <c r="BY16" s="19">
        <v>8553</v>
      </c>
      <c r="BZ16" s="19">
        <v>121462</v>
      </c>
      <c r="CA16" s="19">
        <f aca="true" t="shared" si="33" ref="CA16:CA43">(BZ16)/BY16*1000</f>
        <v>14201.099029580264</v>
      </c>
      <c r="CB16" s="19"/>
      <c r="CC16" s="19"/>
      <c r="CD16" s="19"/>
      <c r="CE16" s="19">
        <v>6302</v>
      </c>
      <c r="CF16" s="19">
        <v>64783</v>
      </c>
      <c r="CG16" s="19">
        <f t="shared" si="14"/>
        <v>10279.752459536654</v>
      </c>
      <c r="CH16" s="19">
        <f>+BS16+BV16+BY16+CB16+CE16</f>
        <v>18326</v>
      </c>
      <c r="CI16" s="19">
        <f t="shared" si="17"/>
        <v>235825</v>
      </c>
      <c r="CJ16" s="19">
        <f aca="true" t="shared" si="34" ref="CJ16:CJ43">(CI16)/CH16*1000</f>
        <v>12868.329149841755</v>
      </c>
      <c r="CK16" s="19">
        <v>3878</v>
      </c>
      <c r="CL16" s="19">
        <v>54305</v>
      </c>
      <c r="CM16" s="19">
        <f t="shared" si="21"/>
        <v>14003.352243424446</v>
      </c>
      <c r="CN16" s="19">
        <v>19110</v>
      </c>
      <c r="CO16" s="19">
        <v>311433</v>
      </c>
      <c r="CP16" s="19">
        <f aca="true" t="shared" si="35" ref="CP16:CP43">(CO16)/CN16*1000</f>
        <v>16296.860282574567</v>
      </c>
      <c r="CQ16" s="19"/>
      <c r="CR16" s="19"/>
      <c r="CS16" s="19"/>
      <c r="CT16" s="19">
        <v>8093</v>
      </c>
      <c r="CU16" s="19">
        <v>112882</v>
      </c>
      <c r="CV16" s="19">
        <f aca="true" t="shared" si="36" ref="CV16:CV43">(CU16)/CT16*1000</f>
        <v>13948.103299147411</v>
      </c>
      <c r="CW16" s="19"/>
      <c r="CX16" s="19"/>
      <c r="CY16" s="19"/>
      <c r="CZ16" s="19">
        <f>CW16+CT16+CQ16+CN16+CK16</f>
        <v>31081</v>
      </c>
      <c r="DA16" s="19">
        <f t="shared" si="18"/>
        <v>478620</v>
      </c>
      <c r="DB16" s="19">
        <f aca="true" t="shared" si="37" ref="DB16:DB44">(DA16)/CZ16*1000</f>
        <v>15399.118432482866</v>
      </c>
      <c r="DC16" s="19">
        <v>4104</v>
      </c>
      <c r="DD16" s="19">
        <v>29987</v>
      </c>
      <c r="DE16" s="19">
        <f t="shared" si="22"/>
        <v>7306.7738791423</v>
      </c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>
        <f>DC16+DF16+DI16+DL16+DO16</f>
        <v>4104</v>
      </c>
      <c r="DS16" s="19">
        <f aca="true" t="shared" si="38" ref="DS16:DS44">DD16+DG16+DJ16+DM16+DP16</f>
        <v>29987</v>
      </c>
      <c r="DT16" s="19">
        <f aca="true" t="shared" si="39" ref="DT16:DT43">(DS16)/DR16*1000</f>
        <v>7306.7738791423</v>
      </c>
      <c r="DU16" s="18">
        <v>27176</v>
      </c>
      <c r="DV16" s="18">
        <v>39878.04</v>
      </c>
      <c r="DW16" s="18">
        <f>(DV16)/DU16*1000</f>
        <v>1467.399175743303</v>
      </c>
      <c r="DX16" s="18">
        <f t="shared" si="19"/>
        <v>898551</v>
      </c>
      <c r="DY16" s="18">
        <f t="shared" si="19"/>
        <v>3548623.04</v>
      </c>
      <c r="DZ16" s="18">
        <f aca="true" t="shared" si="40" ref="DZ16:DZ43">(DY16)/DX16*1000</f>
        <v>3949.272818126072</v>
      </c>
      <c r="EA16" s="18">
        <f>'[1]باغی'!EA13+zeraee!DX16</f>
        <v>944944</v>
      </c>
      <c r="EB16" s="18">
        <f>'[1]باغی'!EB13+zeraee!DY16</f>
        <v>3693468.04</v>
      </c>
      <c r="EC16" s="18">
        <f aca="true" t="shared" si="41" ref="EC16:EC43">(EB16)/EA16*1000</f>
        <v>3908.6634128583282</v>
      </c>
    </row>
    <row r="17" spans="1:133" ht="12" customHeight="1">
      <c r="A17" s="17" t="s">
        <v>45</v>
      </c>
      <c r="B17" s="18">
        <v>242454</v>
      </c>
      <c r="C17" s="18">
        <v>272827</v>
      </c>
      <c r="D17" s="18">
        <f t="shared" si="0"/>
        <v>1125.2732477088439</v>
      </c>
      <c r="E17" s="18">
        <v>317199</v>
      </c>
      <c r="F17" s="18">
        <v>59546</v>
      </c>
      <c r="G17" s="18">
        <f t="shared" si="1"/>
        <v>187.7244253607357</v>
      </c>
      <c r="H17" s="18">
        <f t="shared" si="2"/>
        <v>559653</v>
      </c>
      <c r="I17" s="18">
        <f t="shared" si="2"/>
        <v>332373</v>
      </c>
      <c r="J17" s="18">
        <f t="shared" si="3"/>
        <v>593.8912147348447</v>
      </c>
      <c r="K17" s="18">
        <v>80428</v>
      </c>
      <c r="L17" s="18">
        <v>82234</v>
      </c>
      <c r="M17" s="18">
        <f t="shared" si="4"/>
        <v>1022.4548664644153</v>
      </c>
      <c r="N17" s="18">
        <v>168397</v>
      </c>
      <c r="O17" s="18">
        <v>48870</v>
      </c>
      <c r="P17" s="18">
        <f t="shared" si="5"/>
        <v>290.20707019721254</v>
      </c>
      <c r="Q17" s="18">
        <f t="shared" si="6"/>
        <v>248825</v>
      </c>
      <c r="R17" s="18">
        <f t="shared" si="6"/>
        <v>131104</v>
      </c>
      <c r="S17" s="18">
        <f t="shared" si="7"/>
        <v>526.8923942529891</v>
      </c>
      <c r="T17" s="18">
        <v>29593</v>
      </c>
      <c r="U17" s="18">
        <v>60535</v>
      </c>
      <c r="V17" s="18">
        <f t="shared" si="8"/>
        <v>2045.5851045855438</v>
      </c>
      <c r="W17" s="18">
        <v>1230</v>
      </c>
      <c r="X17" s="18">
        <v>3659</v>
      </c>
      <c r="Y17" s="18">
        <f aca="true" t="shared" si="42" ref="Y17:Y43">(X17)/W17*1000</f>
        <v>2974.7967479674794</v>
      </c>
      <c r="Z17" s="18"/>
      <c r="AA17" s="18"/>
      <c r="AB17" s="18"/>
      <c r="AC17" s="18">
        <f aca="true" t="shared" si="43" ref="AC17:AD44">Z17+W17+T17+Q17+H17</f>
        <v>839301</v>
      </c>
      <c r="AD17" s="18">
        <f t="shared" si="9"/>
        <v>527671</v>
      </c>
      <c r="AE17" s="18">
        <f t="shared" si="10"/>
        <v>628.702932559356</v>
      </c>
      <c r="AF17" s="19"/>
      <c r="AG17" s="19"/>
      <c r="AH17" s="19"/>
      <c r="AI17" s="19"/>
      <c r="AJ17" s="19"/>
      <c r="AK17" s="19"/>
      <c r="AL17" s="19">
        <v>7743</v>
      </c>
      <c r="AM17" s="19">
        <v>9991</v>
      </c>
      <c r="AN17" s="19">
        <f t="shared" si="24"/>
        <v>1290.32674673899</v>
      </c>
      <c r="AO17" s="19"/>
      <c r="AP17" s="19"/>
      <c r="AQ17" s="19" t="s">
        <v>100</v>
      </c>
      <c r="AR17" s="19">
        <v>11613</v>
      </c>
      <c r="AS17" s="19">
        <v>11139</v>
      </c>
      <c r="AT17" s="19">
        <f t="shared" si="26"/>
        <v>959.1836734693877</v>
      </c>
      <c r="AU17" s="19">
        <f t="shared" si="27"/>
        <v>19356</v>
      </c>
      <c r="AV17" s="19">
        <f t="shared" si="27"/>
        <v>21130</v>
      </c>
      <c r="AW17" s="19">
        <f t="shared" si="28"/>
        <v>1091.651167596611</v>
      </c>
      <c r="AX17" s="18">
        <v>2700</v>
      </c>
      <c r="AY17" s="18">
        <v>83128</v>
      </c>
      <c r="AZ17" s="18">
        <f t="shared" si="11"/>
        <v>30788.14814814815</v>
      </c>
      <c r="BA17" s="18">
        <v>27644</v>
      </c>
      <c r="BB17" s="18">
        <v>2126253</v>
      </c>
      <c r="BC17" s="18">
        <f t="shared" si="29"/>
        <v>76915.53320792939</v>
      </c>
      <c r="BD17" s="19"/>
      <c r="BE17" s="19"/>
      <c r="BF17" s="19"/>
      <c r="BG17" s="19"/>
      <c r="BH17" s="19"/>
      <c r="BI17" s="19"/>
      <c r="BJ17" s="19">
        <v>5139</v>
      </c>
      <c r="BK17" s="19">
        <v>2880</v>
      </c>
      <c r="BL17" s="19">
        <f t="shared" si="30"/>
        <v>560.4203152364273</v>
      </c>
      <c r="BM17" s="19">
        <f t="shared" si="15"/>
        <v>5139</v>
      </c>
      <c r="BN17" s="19">
        <f t="shared" si="15"/>
        <v>2880</v>
      </c>
      <c r="BO17" s="19">
        <f t="shared" si="31"/>
        <v>560.4203152364273</v>
      </c>
      <c r="BP17" s="19">
        <f t="shared" si="16"/>
        <v>35483</v>
      </c>
      <c r="BQ17" s="19">
        <f t="shared" si="16"/>
        <v>2212261</v>
      </c>
      <c r="BR17" s="19">
        <f t="shared" si="32"/>
        <v>62347.06760984133</v>
      </c>
      <c r="BS17" s="19">
        <v>115</v>
      </c>
      <c r="BT17" s="19">
        <v>900</v>
      </c>
      <c r="BU17" s="19">
        <f t="shared" si="20"/>
        <v>7826.086956521739</v>
      </c>
      <c r="BV17" s="19">
        <v>3660</v>
      </c>
      <c r="BW17" s="19">
        <v>68070</v>
      </c>
      <c r="BX17" s="19">
        <f t="shared" si="13"/>
        <v>18598.360655737702</v>
      </c>
      <c r="BY17" s="19">
        <v>8355</v>
      </c>
      <c r="BZ17" s="19">
        <v>132102</v>
      </c>
      <c r="CA17" s="19">
        <f t="shared" si="33"/>
        <v>15811.131059245961</v>
      </c>
      <c r="CB17" s="19"/>
      <c r="CC17" s="19"/>
      <c r="CD17" s="19"/>
      <c r="CE17" s="19">
        <v>6847</v>
      </c>
      <c r="CF17" s="19">
        <v>55016</v>
      </c>
      <c r="CG17" s="19">
        <f t="shared" si="14"/>
        <v>8035.051847524464</v>
      </c>
      <c r="CH17" s="19">
        <f aca="true" t="shared" si="44" ref="CH17:CI44">+BS17+BV17+BY17+CB17+CE17</f>
        <v>18977</v>
      </c>
      <c r="CI17" s="19">
        <f t="shared" si="17"/>
        <v>256088</v>
      </c>
      <c r="CJ17" s="19">
        <f t="shared" si="34"/>
        <v>13494.65142014017</v>
      </c>
      <c r="CK17" s="19"/>
      <c r="CL17" s="19"/>
      <c r="CM17" s="19"/>
      <c r="CN17" s="19">
        <v>18878</v>
      </c>
      <c r="CO17" s="19">
        <v>338329</v>
      </c>
      <c r="CP17" s="19">
        <f t="shared" si="35"/>
        <v>17921.866723169827</v>
      </c>
      <c r="CQ17" s="19"/>
      <c r="CR17" s="19"/>
      <c r="CS17" s="19"/>
      <c r="CT17" s="19">
        <v>15070</v>
      </c>
      <c r="CU17" s="19">
        <v>197026</v>
      </c>
      <c r="CV17" s="19">
        <f t="shared" si="36"/>
        <v>13074.054412740545</v>
      </c>
      <c r="CW17" s="19">
        <v>4650</v>
      </c>
      <c r="CX17" s="19">
        <v>71093</v>
      </c>
      <c r="CY17" s="19">
        <f aca="true" t="shared" si="45" ref="CY17:CY43">(CX17)/CW17*1000</f>
        <v>15288.817204301076</v>
      </c>
      <c r="CZ17" s="19">
        <f aca="true" t="shared" si="46" ref="CZ17:DA44">CW17+CT17+CQ17+CN17+CK17</f>
        <v>38598</v>
      </c>
      <c r="DA17" s="19">
        <f t="shared" si="18"/>
        <v>606448</v>
      </c>
      <c r="DB17" s="19">
        <f t="shared" si="37"/>
        <v>15711.902171096948</v>
      </c>
      <c r="DC17" s="19">
        <v>6336</v>
      </c>
      <c r="DD17" s="19">
        <v>40906</v>
      </c>
      <c r="DE17" s="19">
        <f t="shared" si="22"/>
        <v>6456.123737373737</v>
      </c>
      <c r="DF17" s="19">
        <v>843</v>
      </c>
      <c r="DG17" s="19">
        <v>16909</v>
      </c>
      <c r="DH17" s="19">
        <f aca="true" t="shared" si="47" ref="DH17:DH43">(DG17)/DF17*1000</f>
        <v>20058.125741399763</v>
      </c>
      <c r="DI17" s="19"/>
      <c r="DJ17" s="19"/>
      <c r="DK17" s="19"/>
      <c r="DL17" s="19"/>
      <c r="DM17" s="19"/>
      <c r="DN17" s="19"/>
      <c r="DO17" s="19">
        <v>188</v>
      </c>
      <c r="DP17" s="19">
        <v>2241</v>
      </c>
      <c r="DQ17" s="19">
        <f t="shared" si="23"/>
        <v>11920.212765957445</v>
      </c>
      <c r="DR17" s="19">
        <f aca="true" t="shared" si="48" ref="DR17:DR44">DC17+DF17+DI17+DL17+DO17</f>
        <v>7367</v>
      </c>
      <c r="DS17" s="19">
        <f t="shared" si="38"/>
        <v>60056</v>
      </c>
      <c r="DT17" s="19">
        <f t="shared" si="39"/>
        <v>8152.029319940274</v>
      </c>
      <c r="DU17" s="18">
        <v>160</v>
      </c>
      <c r="DV17" s="18">
        <v>2240</v>
      </c>
      <c r="DW17" s="18">
        <f>(DV17)/DU17*1000</f>
        <v>14000</v>
      </c>
      <c r="DX17" s="18">
        <f t="shared" si="19"/>
        <v>959242</v>
      </c>
      <c r="DY17" s="18">
        <f t="shared" si="19"/>
        <v>3685894</v>
      </c>
      <c r="DZ17" s="18">
        <f t="shared" si="40"/>
        <v>3842.506896070022</v>
      </c>
      <c r="EA17" s="18">
        <f>'[1]باغی'!EA14+zeraee!DX17</f>
        <v>1004867</v>
      </c>
      <c r="EB17" s="18">
        <f>'[1]باغی'!EB14+zeraee!DY17</f>
        <v>3869296</v>
      </c>
      <c r="EC17" s="18">
        <f t="shared" si="41"/>
        <v>3850.55534712554</v>
      </c>
    </row>
    <row r="18" spans="1:133" ht="12" customHeight="1">
      <c r="A18" s="17" t="s">
        <v>44</v>
      </c>
      <c r="B18" s="18">
        <v>232440</v>
      </c>
      <c r="C18" s="18">
        <v>311484</v>
      </c>
      <c r="D18" s="18">
        <f t="shared" si="0"/>
        <v>1340.0619514713474</v>
      </c>
      <c r="E18" s="18">
        <v>317570</v>
      </c>
      <c r="F18" s="18">
        <v>109096</v>
      </c>
      <c r="G18" s="18">
        <f t="shared" si="1"/>
        <v>343.53370910350475</v>
      </c>
      <c r="H18" s="18">
        <f t="shared" si="2"/>
        <v>550010</v>
      </c>
      <c r="I18" s="18">
        <f t="shared" si="2"/>
        <v>420580</v>
      </c>
      <c r="J18" s="18">
        <f t="shared" si="3"/>
        <v>764.6770058726205</v>
      </c>
      <c r="K18" s="18">
        <v>79880</v>
      </c>
      <c r="L18" s="18">
        <v>110318</v>
      </c>
      <c r="M18" s="18">
        <f t="shared" si="4"/>
        <v>1381.0465698547823</v>
      </c>
      <c r="N18" s="18">
        <v>140230</v>
      </c>
      <c r="O18" s="18">
        <v>49162</v>
      </c>
      <c r="P18" s="18">
        <f t="shared" si="5"/>
        <v>350.5811880482065</v>
      </c>
      <c r="Q18" s="18">
        <f t="shared" si="6"/>
        <v>220110</v>
      </c>
      <c r="R18" s="18">
        <f t="shared" si="6"/>
        <v>159480</v>
      </c>
      <c r="S18" s="18">
        <f t="shared" si="7"/>
        <v>724.5468175003408</v>
      </c>
      <c r="T18" s="18">
        <v>19985</v>
      </c>
      <c r="U18" s="18">
        <v>42386</v>
      </c>
      <c r="V18" s="18">
        <f t="shared" si="8"/>
        <v>2120.890668001001</v>
      </c>
      <c r="W18" s="18">
        <v>2385</v>
      </c>
      <c r="X18" s="18">
        <v>7119</v>
      </c>
      <c r="Y18" s="18">
        <f t="shared" si="42"/>
        <v>2984.9056603773583</v>
      </c>
      <c r="Z18" s="18"/>
      <c r="AA18" s="18"/>
      <c r="AB18" s="18"/>
      <c r="AC18" s="18">
        <f t="shared" si="43"/>
        <v>792490</v>
      </c>
      <c r="AD18" s="18">
        <f t="shared" si="9"/>
        <v>629565</v>
      </c>
      <c r="AE18" s="18">
        <f t="shared" si="10"/>
        <v>794.4138096379764</v>
      </c>
      <c r="AF18" s="19">
        <v>115</v>
      </c>
      <c r="AG18" s="19">
        <v>80</v>
      </c>
      <c r="AH18" s="19">
        <f>(AG18)/AF18*1000</f>
        <v>695.6521739130435</v>
      </c>
      <c r="AI18" s="19"/>
      <c r="AJ18" s="19"/>
      <c r="AK18" s="19"/>
      <c r="AL18" s="19">
        <v>7485</v>
      </c>
      <c r="AM18" s="19">
        <v>8428</v>
      </c>
      <c r="AN18" s="19">
        <f t="shared" si="24"/>
        <v>1125.9853039412158</v>
      </c>
      <c r="AO18" s="19"/>
      <c r="AP18" s="19"/>
      <c r="AQ18" s="19" t="s">
        <v>100</v>
      </c>
      <c r="AR18" s="19">
        <v>9471</v>
      </c>
      <c r="AS18" s="19">
        <v>11588</v>
      </c>
      <c r="AT18" s="19">
        <f t="shared" si="26"/>
        <v>1223.524443036638</v>
      </c>
      <c r="AU18" s="19">
        <f t="shared" si="27"/>
        <v>17071</v>
      </c>
      <c r="AV18" s="19">
        <f t="shared" si="27"/>
        <v>20096</v>
      </c>
      <c r="AW18" s="19">
        <f t="shared" si="28"/>
        <v>1177.2011012828773</v>
      </c>
      <c r="AX18" s="18">
        <v>4050</v>
      </c>
      <c r="AY18" s="18">
        <v>175357</v>
      </c>
      <c r="AZ18" s="18">
        <f t="shared" si="11"/>
        <v>43298.02469135802</v>
      </c>
      <c r="BA18" s="18">
        <v>27536</v>
      </c>
      <c r="BB18" s="18">
        <v>2412465</v>
      </c>
      <c r="BC18" s="18">
        <f t="shared" si="29"/>
        <v>87611.30883207437</v>
      </c>
      <c r="BD18" s="19"/>
      <c r="BE18" s="19"/>
      <c r="BF18" s="19"/>
      <c r="BG18" s="19"/>
      <c r="BH18" s="19"/>
      <c r="BI18" s="19"/>
      <c r="BJ18" s="19">
        <v>7358</v>
      </c>
      <c r="BK18" s="19">
        <v>5001</v>
      </c>
      <c r="BL18" s="19">
        <f t="shared" si="30"/>
        <v>679.6683881489535</v>
      </c>
      <c r="BM18" s="19">
        <f t="shared" si="15"/>
        <v>7358</v>
      </c>
      <c r="BN18" s="19">
        <f t="shared" si="15"/>
        <v>5001</v>
      </c>
      <c r="BO18" s="19">
        <f t="shared" si="31"/>
        <v>679.6683881489535</v>
      </c>
      <c r="BP18" s="19">
        <f t="shared" si="16"/>
        <v>38944</v>
      </c>
      <c r="BQ18" s="19">
        <f t="shared" si="16"/>
        <v>2592823</v>
      </c>
      <c r="BR18" s="19">
        <f t="shared" si="32"/>
        <v>66578.2405505341</v>
      </c>
      <c r="BS18" s="19">
        <v>350</v>
      </c>
      <c r="BT18" s="19">
        <v>2680</v>
      </c>
      <c r="BU18" s="19">
        <f t="shared" si="20"/>
        <v>7657.142857142858</v>
      </c>
      <c r="BV18" s="19">
        <v>3105</v>
      </c>
      <c r="BW18" s="19">
        <v>58730</v>
      </c>
      <c r="BX18" s="19">
        <f t="shared" si="13"/>
        <v>18914.653784219</v>
      </c>
      <c r="BY18" s="19">
        <v>9679</v>
      </c>
      <c r="BZ18" s="19">
        <v>132530</v>
      </c>
      <c r="CA18" s="19">
        <f t="shared" si="33"/>
        <v>13692.530220064056</v>
      </c>
      <c r="CB18" s="19"/>
      <c r="CC18" s="19"/>
      <c r="CD18" s="19"/>
      <c r="CE18" s="19">
        <v>13006</v>
      </c>
      <c r="CF18" s="19">
        <v>143047</v>
      </c>
      <c r="CG18" s="19">
        <f t="shared" si="14"/>
        <v>10998.539135783485</v>
      </c>
      <c r="CH18" s="19">
        <f t="shared" si="44"/>
        <v>26140</v>
      </c>
      <c r="CI18" s="19">
        <f t="shared" si="17"/>
        <v>336987</v>
      </c>
      <c r="CJ18" s="19">
        <f t="shared" si="34"/>
        <v>12891.622035195103</v>
      </c>
      <c r="CK18" s="19">
        <v>8670</v>
      </c>
      <c r="CL18" s="19">
        <v>150320</v>
      </c>
      <c r="CM18" s="19">
        <f t="shared" si="21"/>
        <v>17337.946943483275</v>
      </c>
      <c r="CN18" s="19">
        <v>27953</v>
      </c>
      <c r="CO18" s="19">
        <v>680154</v>
      </c>
      <c r="CP18" s="19">
        <f t="shared" si="35"/>
        <v>24332.05738203413</v>
      </c>
      <c r="CQ18" s="19"/>
      <c r="CR18" s="19"/>
      <c r="CS18" s="19"/>
      <c r="CT18" s="19">
        <v>12971</v>
      </c>
      <c r="CU18" s="19">
        <v>209945</v>
      </c>
      <c r="CV18" s="19">
        <f t="shared" si="36"/>
        <v>16185.721995220107</v>
      </c>
      <c r="CW18" s="19"/>
      <c r="CX18" s="19"/>
      <c r="CY18" s="19"/>
      <c r="CZ18" s="19">
        <f t="shared" si="46"/>
        <v>49594</v>
      </c>
      <c r="DA18" s="19">
        <f t="shared" si="18"/>
        <v>1040419</v>
      </c>
      <c r="DB18" s="19">
        <f t="shared" si="37"/>
        <v>20978.72726539501</v>
      </c>
      <c r="DC18" s="19">
        <v>7560</v>
      </c>
      <c r="DD18" s="19">
        <v>48310</v>
      </c>
      <c r="DE18" s="19">
        <f t="shared" si="22"/>
        <v>6390.21164021164</v>
      </c>
      <c r="DF18" s="19">
        <v>968</v>
      </c>
      <c r="DG18" s="19">
        <v>14494</v>
      </c>
      <c r="DH18" s="19">
        <f t="shared" si="47"/>
        <v>14973.140495867769</v>
      </c>
      <c r="DI18" s="19"/>
      <c r="DJ18" s="19"/>
      <c r="DK18" s="19"/>
      <c r="DL18" s="19"/>
      <c r="DM18" s="19"/>
      <c r="DN18" s="19"/>
      <c r="DO18" s="19">
        <v>9672</v>
      </c>
      <c r="DP18" s="19">
        <v>147852</v>
      </c>
      <c r="DQ18" s="19">
        <f t="shared" si="23"/>
        <v>15286.600496277917</v>
      </c>
      <c r="DR18" s="19">
        <f t="shared" si="48"/>
        <v>18200</v>
      </c>
      <c r="DS18" s="19">
        <f t="shared" si="38"/>
        <v>210656</v>
      </c>
      <c r="DT18" s="19">
        <f t="shared" si="39"/>
        <v>11574.505494505494</v>
      </c>
      <c r="DU18" s="18">
        <v>770</v>
      </c>
      <c r="DV18" s="18">
        <v>11355</v>
      </c>
      <c r="DW18" s="18">
        <f>(DV18)/DU18*1000</f>
        <v>14746.753246753247</v>
      </c>
      <c r="DX18" s="18">
        <f t="shared" si="19"/>
        <v>943209</v>
      </c>
      <c r="DY18" s="18">
        <f t="shared" si="19"/>
        <v>4841901</v>
      </c>
      <c r="DZ18" s="18">
        <f t="shared" si="40"/>
        <v>5133.433841280141</v>
      </c>
      <c r="EA18" s="18">
        <f>'[1]باغی'!EA15+zeraee!DX18</f>
        <v>981179</v>
      </c>
      <c r="EB18" s="18">
        <f>'[1]باغی'!EB15+zeraee!DY18</f>
        <v>4914192</v>
      </c>
      <c r="EC18" s="18">
        <f t="shared" si="41"/>
        <v>5008.456153260516</v>
      </c>
    </row>
    <row r="19" spans="1:133" ht="12" customHeight="1">
      <c r="A19" s="17" t="s">
        <v>43</v>
      </c>
      <c r="B19" s="18">
        <v>267910</v>
      </c>
      <c r="C19" s="18">
        <v>434320</v>
      </c>
      <c r="D19" s="18">
        <f t="shared" si="0"/>
        <v>1621.1414280915233</v>
      </c>
      <c r="E19" s="18">
        <v>299885</v>
      </c>
      <c r="F19" s="18">
        <v>207635</v>
      </c>
      <c r="G19" s="18">
        <f t="shared" si="1"/>
        <v>692.3820797972556</v>
      </c>
      <c r="H19" s="18">
        <f t="shared" si="2"/>
        <v>567795</v>
      </c>
      <c r="I19" s="18">
        <f t="shared" si="2"/>
        <v>641955</v>
      </c>
      <c r="J19" s="18">
        <f t="shared" si="3"/>
        <v>1130.6105196417723</v>
      </c>
      <c r="K19" s="18">
        <v>79185</v>
      </c>
      <c r="L19" s="18">
        <v>103920</v>
      </c>
      <c r="M19" s="18">
        <f t="shared" si="4"/>
        <v>1312.369767001326</v>
      </c>
      <c r="N19" s="18">
        <v>135250</v>
      </c>
      <c r="O19" s="18">
        <v>88690</v>
      </c>
      <c r="P19" s="18">
        <f t="shared" si="5"/>
        <v>655.7486136783733</v>
      </c>
      <c r="Q19" s="18">
        <f t="shared" si="6"/>
        <v>214435</v>
      </c>
      <c r="R19" s="18">
        <f t="shared" si="6"/>
        <v>192610</v>
      </c>
      <c r="S19" s="18">
        <f t="shared" si="7"/>
        <v>898.2209061020822</v>
      </c>
      <c r="T19" s="18">
        <v>26830</v>
      </c>
      <c r="U19" s="18">
        <v>74530</v>
      </c>
      <c r="V19" s="18">
        <f t="shared" si="8"/>
        <v>2777.860603801714</v>
      </c>
      <c r="W19" s="18">
        <v>1986</v>
      </c>
      <c r="X19" s="18">
        <v>6400</v>
      </c>
      <c r="Y19" s="18">
        <f t="shared" si="42"/>
        <v>3222.5579053373617</v>
      </c>
      <c r="Z19" s="18"/>
      <c r="AA19" s="18"/>
      <c r="AB19" s="18"/>
      <c r="AC19" s="18">
        <f t="shared" si="43"/>
        <v>811046</v>
      </c>
      <c r="AD19" s="18">
        <f t="shared" si="9"/>
        <v>915495</v>
      </c>
      <c r="AE19" s="18">
        <f t="shared" si="10"/>
        <v>1128.7830776552748</v>
      </c>
      <c r="AF19" s="19">
        <v>36</v>
      </c>
      <c r="AG19" s="19">
        <v>34</v>
      </c>
      <c r="AH19" s="19">
        <f>(AG19)/AF19*1000</f>
        <v>944.4444444444445</v>
      </c>
      <c r="AI19" s="19"/>
      <c r="AJ19" s="19"/>
      <c r="AK19" s="19"/>
      <c r="AL19" s="19">
        <v>5050</v>
      </c>
      <c r="AM19" s="19">
        <v>4865</v>
      </c>
      <c r="AN19" s="19">
        <f t="shared" si="24"/>
        <v>963.3663366336633</v>
      </c>
      <c r="AO19" s="19"/>
      <c r="AP19" s="19"/>
      <c r="AQ19" s="19" t="s">
        <v>100</v>
      </c>
      <c r="AR19" s="19">
        <v>7640</v>
      </c>
      <c r="AS19" s="19">
        <v>8420</v>
      </c>
      <c r="AT19" s="19">
        <f t="shared" si="26"/>
        <v>1102.0942408376964</v>
      </c>
      <c r="AU19" s="19">
        <f t="shared" si="27"/>
        <v>12726</v>
      </c>
      <c r="AV19" s="19">
        <f t="shared" si="27"/>
        <v>13319</v>
      </c>
      <c r="AW19" s="19">
        <f t="shared" si="28"/>
        <v>1046.5975168945465</v>
      </c>
      <c r="AX19" s="18">
        <v>6405</v>
      </c>
      <c r="AY19" s="18">
        <v>281857</v>
      </c>
      <c r="AZ19" s="18">
        <f t="shared" si="11"/>
        <v>44005.77673692427</v>
      </c>
      <c r="BA19" s="18">
        <v>28306</v>
      </c>
      <c r="BB19" s="18">
        <v>2361585</v>
      </c>
      <c r="BC19" s="18">
        <f t="shared" si="29"/>
        <v>83430.5447608281</v>
      </c>
      <c r="BD19" s="19"/>
      <c r="BE19" s="19"/>
      <c r="BF19" s="19"/>
      <c r="BG19" s="19"/>
      <c r="BH19" s="19"/>
      <c r="BI19" s="19"/>
      <c r="BJ19" s="19">
        <v>6915</v>
      </c>
      <c r="BK19" s="19">
        <v>4730</v>
      </c>
      <c r="BL19" s="19">
        <f t="shared" si="30"/>
        <v>684.0202458423717</v>
      </c>
      <c r="BM19" s="19">
        <f t="shared" si="15"/>
        <v>6915</v>
      </c>
      <c r="BN19" s="19">
        <f t="shared" si="15"/>
        <v>4730</v>
      </c>
      <c r="BO19" s="19">
        <f t="shared" si="31"/>
        <v>684.0202458423717</v>
      </c>
      <c r="BP19" s="19">
        <f t="shared" si="16"/>
        <v>41626</v>
      </c>
      <c r="BQ19" s="19">
        <f t="shared" si="16"/>
        <v>2648172</v>
      </c>
      <c r="BR19" s="19">
        <f t="shared" si="32"/>
        <v>63618.21938211695</v>
      </c>
      <c r="BS19" s="19">
        <v>920</v>
      </c>
      <c r="BT19" s="19">
        <v>7040</v>
      </c>
      <c r="BU19" s="19">
        <f t="shared" si="20"/>
        <v>7652.173913043479</v>
      </c>
      <c r="BV19" s="19">
        <v>3633</v>
      </c>
      <c r="BW19" s="19">
        <v>47865</v>
      </c>
      <c r="BX19" s="19">
        <f t="shared" si="13"/>
        <v>13175.061932287364</v>
      </c>
      <c r="BY19" s="19">
        <v>10025</v>
      </c>
      <c r="BZ19" s="19">
        <v>166760</v>
      </c>
      <c r="CA19" s="19">
        <f t="shared" si="33"/>
        <v>16634.413965087282</v>
      </c>
      <c r="CB19" s="19"/>
      <c r="CC19" s="19"/>
      <c r="CD19" s="19"/>
      <c r="CE19" s="19">
        <v>22210</v>
      </c>
      <c r="CF19" s="19">
        <v>145450</v>
      </c>
      <c r="CG19" s="19">
        <f t="shared" si="14"/>
        <v>6548.85186852769</v>
      </c>
      <c r="CH19" s="19">
        <f t="shared" si="44"/>
        <v>36788</v>
      </c>
      <c r="CI19" s="19">
        <f t="shared" si="17"/>
        <v>367115</v>
      </c>
      <c r="CJ19" s="19">
        <f t="shared" si="34"/>
        <v>9979.20517560074</v>
      </c>
      <c r="CK19" s="19">
        <v>8470</v>
      </c>
      <c r="CL19" s="19">
        <v>118605</v>
      </c>
      <c r="CM19" s="19">
        <f t="shared" si="21"/>
        <v>14002.951593860684</v>
      </c>
      <c r="CN19" s="19">
        <v>35830</v>
      </c>
      <c r="CO19" s="19">
        <v>761700</v>
      </c>
      <c r="CP19" s="19">
        <f t="shared" si="35"/>
        <v>21258.721741557354</v>
      </c>
      <c r="CQ19" s="19"/>
      <c r="CR19" s="19"/>
      <c r="CS19" s="19"/>
      <c r="CT19" s="19">
        <v>19460</v>
      </c>
      <c r="CU19" s="19">
        <v>260965</v>
      </c>
      <c r="CV19" s="19">
        <f t="shared" si="36"/>
        <v>13410.32887975334</v>
      </c>
      <c r="CW19" s="19"/>
      <c r="CX19" s="19"/>
      <c r="CY19" s="19"/>
      <c r="CZ19" s="19">
        <f t="shared" si="46"/>
        <v>63760</v>
      </c>
      <c r="DA19" s="19">
        <f t="shared" si="18"/>
        <v>1141270</v>
      </c>
      <c r="DB19" s="19">
        <f t="shared" si="37"/>
        <v>17899.466750313673</v>
      </c>
      <c r="DC19" s="19">
        <v>7795</v>
      </c>
      <c r="DD19" s="19">
        <v>67570</v>
      </c>
      <c r="DE19" s="19">
        <f t="shared" si="22"/>
        <v>8668.377164849262</v>
      </c>
      <c r="DF19" s="19">
        <v>3155</v>
      </c>
      <c r="DG19" s="19">
        <v>39375</v>
      </c>
      <c r="DH19" s="19">
        <f t="shared" si="47"/>
        <v>12480.190174326466</v>
      </c>
      <c r="DI19" s="19"/>
      <c r="DJ19" s="19"/>
      <c r="DK19" s="19"/>
      <c r="DL19" s="19"/>
      <c r="DM19" s="19"/>
      <c r="DN19" s="19"/>
      <c r="DO19" s="19">
        <v>6657</v>
      </c>
      <c r="DP19" s="19">
        <v>57043</v>
      </c>
      <c r="DQ19" s="19">
        <f t="shared" si="23"/>
        <v>8568.874868559411</v>
      </c>
      <c r="DR19" s="19">
        <f t="shared" si="48"/>
        <v>17607</v>
      </c>
      <c r="DS19" s="19">
        <f t="shared" si="38"/>
        <v>163988</v>
      </c>
      <c r="DT19" s="19">
        <f t="shared" si="39"/>
        <v>9313.795649457601</v>
      </c>
      <c r="DU19" s="18">
        <v>1189</v>
      </c>
      <c r="DV19" s="18">
        <v>21369</v>
      </c>
      <c r="DW19" s="18">
        <f>(DV19)/DU19*1000</f>
        <v>17972.24558452481</v>
      </c>
      <c r="DX19" s="18">
        <f t="shared" si="19"/>
        <v>984742</v>
      </c>
      <c r="DY19" s="18">
        <f t="shared" si="19"/>
        <v>5270728</v>
      </c>
      <c r="DZ19" s="18">
        <f t="shared" si="40"/>
        <v>5352.394840475982</v>
      </c>
      <c r="EA19" s="18">
        <f>'[1]باغی'!EA16+zeraee!DX19</f>
        <v>1025156</v>
      </c>
      <c r="EB19" s="18">
        <f>'[1]باغی'!EB16+zeraee!DY19</f>
        <v>5368622</v>
      </c>
      <c r="EC19" s="18">
        <f t="shared" si="41"/>
        <v>5236.882971957439</v>
      </c>
    </row>
    <row r="20" spans="1:133" ht="12" customHeight="1">
      <c r="A20" s="17" t="s">
        <v>42</v>
      </c>
      <c r="B20" s="18">
        <v>280785</v>
      </c>
      <c r="C20" s="18">
        <v>465920</v>
      </c>
      <c r="D20" s="18">
        <f t="shared" si="0"/>
        <v>1659.3478996385134</v>
      </c>
      <c r="E20" s="18">
        <v>334180</v>
      </c>
      <c r="F20" s="18">
        <v>284725</v>
      </c>
      <c r="G20" s="18">
        <f t="shared" si="1"/>
        <v>852.010892333473</v>
      </c>
      <c r="H20" s="18">
        <f t="shared" si="2"/>
        <v>614965</v>
      </c>
      <c r="I20" s="18">
        <f t="shared" si="2"/>
        <v>750645</v>
      </c>
      <c r="J20" s="18">
        <f t="shared" si="3"/>
        <v>1220.6304423828997</v>
      </c>
      <c r="K20" s="18">
        <v>91600</v>
      </c>
      <c r="L20" s="18">
        <v>136055</v>
      </c>
      <c r="M20" s="18">
        <f t="shared" si="4"/>
        <v>1485.316593886463</v>
      </c>
      <c r="N20" s="18">
        <v>157855</v>
      </c>
      <c r="O20" s="18">
        <v>140670</v>
      </c>
      <c r="P20" s="18">
        <f t="shared" si="5"/>
        <v>891.134268790979</v>
      </c>
      <c r="Q20" s="18">
        <f t="shared" si="6"/>
        <v>249455</v>
      </c>
      <c r="R20" s="18">
        <f t="shared" si="6"/>
        <v>276725</v>
      </c>
      <c r="S20" s="18">
        <f t="shared" si="7"/>
        <v>1109.3183139243552</v>
      </c>
      <c r="T20" s="18">
        <v>36890</v>
      </c>
      <c r="U20" s="18">
        <v>104695</v>
      </c>
      <c r="V20" s="18">
        <f t="shared" si="8"/>
        <v>2838.0319869883438</v>
      </c>
      <c r="W20" s="18">
        <v>3940</v>
      </c>
      <c r="X20" s="18">
        <v>11466</v>
      </c>
      <c r="Y20" s="18">
        <f t="shared" si="42"/>
        <v>2910.1522842639597</v>
      </c>
      <c r="Z20" s="18"/>
      <c r="AA20" s="18"/>
      <c r="AB20" s="18"/>
      <c r="AC20" s="18">
        <f t="shared" si="43"/>
        <v>905250</v>
      </c>
      <c r="AD20" s="18">
        <f t="shared" si="9"/>
        <v>1143531</v>
      </c>
      <c r="AE20" s="18">
        <f t="shared" si="10"/>
        <v>1263.2212096106048</v>
      </c>
      <c r="AF20" s="19">
        <v>109</v>
      </c>
      <c r="AG20" s="19">
        <v>193</v>
      </c>
      <c r="AH20" s="19">
        <f>(AG20)/AF20*1000</f>
        <v>1770.6422018348624</v>
      </c>
      <c r="AI20" s="19"/>
      <c r="AJ20" s="19"/>
      <c r="AK20" s="19"/>
      <c r="AL20" s="19">
        <v>4990</v>
      </c>
      <c r="AM20" s="19">
        <v>5030</v>
      </c>
      <c r="AN20" s="19">
        <f t="shared" si="24"/>
        <v>1008.0160320641282</v>
      </c>
      <c r="AO20" s="19"/>
      <c r="AP20" s="19"/>
      <c r="AQ20" s="19" t="s">
        <v>100</v>
      </c>
      <c r="AR20" s="19">
        <v>15555</v>
      </c>
      <c r="AS20" s="19">
        <v>11334</v>
      </c>
      <c r="AT20" s="19">
        <f t="shared" si="26"/>
        <v>728.6403085824493</v>
      </c>
      <c r="AU20" s="19">
        <f t="shared" si="27"/>
        <v>20654</v>
      </c>
      <c r="AV20" s="19">
        <f t="shared" si="27"/>
        <v>16557</v>
      </c>
      <c r="AW20" s="19">
        <f t="shared" si="28"/>
        <v>801.6364868790548</v>
      </c>
      <c r="AX20" s="18">
        <v>5900</v>
      </c>
      <c r="AY20" s="18">
        <v>265764</v>
      </c>
      <c r="AZ20" s="18">
        <f t="shared" si="11"/>
        <v>45044.745762711864</v>
      </c>
      <c r="BA20" s="18">
        <v>27805</v>
      </c>
      <c r="BB20" s="18">
        <v>1574192</v>
      </c>
      <c r="BC20" s="18">
        <f t="shared" si="29"/>
        <v>56615.428879697894</v>
      </c>
      <c r="BD20" s="19"/>
      <c r="BE20" s="19"/>
      <c r="BF20" s="19"/>
      <c r="BG20" s="19"/>
      <c r="BH20" s="19"/>
      <c r="BI20" s="19"/>
      <c r="BJ20" s="19">
        <v>9160</v>
      </c>
      <c r="BK20" s="19">
        <v>4945</v>
      </c>
      <c r="BL20" s="19">
        <f t="shared" si="30"/>
        <v>539.8471615720524</v>
      </c>
      <c r="BM20" s="19">
        <f t="shared" si="15"/>
        <v>9160</v>
      </c>
      <c r="BN20" s="19">
        <f t="shared" si="15"/>
        <v>4945</v>
      </c>
      <c r="BO20" s="19">
        <f t="shared" si="31"/>
        <v>539.8471615720524</v>
      </c>
      <c r="BP20" s="19">
        <f t="shared" si="16"/>
        <v>42865</v>
      </c>
      <c r="BQ20" s="19">
        <f t="shared" si="16"/>
        <v>1844901</v>
      </c>
      <c r="BR20" s="19">
        <f t="shared" si="32"/>
        <v>43039.799370115485</v>
      </c>
      <c r="BS20" s="19">
        <v>1885</v>
      </c>
      <c r="BT20" s="19">
        <v>12555</v>
      </c>
      <c r="BU20" s="19">
        <f t="shared" si="20"/>
        <v>6660.477453580902</v>
      </c>
      <c r="BV20" s="19">
        <v>3410</v>
      </c>
      <c r="BW20" s="19">
        <v>60720</v>
      </c>
      <c r="BX20" s="19">
        <f t="shared" si="13"/>
        <v>17806.451612903224</v>
      </c>
      <c r="BY20" s="19">
        <v>9240</v>
      </c>
      <c r="BZ20" s="19">
        <v>153445</v>
      </c>
      <c r="CA20" s="19">
        <f t="shared" si="33"/>
        <v>16606.60173160173</v>
      </c>
      <c r="CB20" s="19"/>
      <c r="CC20" s="19"/>
      <c r="CD20" s="19"/>
      <c r="CE20" s="19">
        <v>21632</v>
      </c>
      <c r="CF20" s="19">
        <v>209902</v>
      </c>
      <c r="CG20" s="19">
        <f t="shared" si="14"/>
        <v>9703.309911242604</v>
      </c>
      <c r="CH20" s="19">
        <f t="shared" si="44"/>
        <v>36167</v>
      </c>
      <c r="CI20" s="19">
        <f t="shared" si="17"/>
        <v>436622</v>
      </c>
      <c r="CJ20" s="19">
        <f t="shared" si="34"/>
        <v>12072.38642961816</v>
      </c>
      <c r="CK20" s="19">
        <v>8375</v>
      </c>
      <c r="CL20" s="19">
        <v>116335</v>
      </c>
      <c r="CM20" s="19">
        <f t="shared" si="21"/>
        <v>13890.746268656716</v>
      </c>
      <c r="CN20" s="19">
        <v>35165</v>
      </c>
      <c r="CO20" s="19">
        <v>676811</v>
      </c>
      <c r="CP20" s="19">
        <f t="shared" si="35"/>
        <v>19246.72259348784</v>
      </c>
      <c r="CQ20" s="19"/>
      <c r="CR20" s="19"/>
      <c r="CS20" s="19"/>
      <c r="CT20" s="19">
        <v>14835</v>
      </c>
      <c r="CU20" s="19">
        <v>191305</v>
      </c>
      <c r="CV20" s="19">
        <f t="shared" si="36"/>
        <v>12895.517357600269</v>
      </c>
      <c r="CW20" s="19"/>
      <c r="CX20" s="19"/>
      <c r="CY20" s="19"/>
      <c r="CZ20" s="19">
        <f t="shared" si="46"/>
        <v>58375</v>
      </c>
      <c r="DA20" s="19">
        <f t="shared" si="18"/>
        <v>984451</v>
      </c>
      <c r="DB20" s="19">
        <f t="shared" si="37"/>
        <v>16864.256959314775</v>
      </c>
      <c r="DC20" s="19">
        <v>6115</v>
      </c>
      <c r="DD20" s="19">
        <v>60940</v>
      </c>
      <c r="DE20" s="19">
        <f t="shared" si="22"/>
        <v>9965.658217497956</v>
      </c>
      <c r="DF20" s="19">
        <v>1150</v>
      </c>
      <c r="DG20" s="19">
        <v>9150</v>
      </c>
      <c r="DH20" s="19">
        <f t="shared" si="47"/>
        <v>7956.521739130435</v>
      </c>
      <c r="DI20" s="19"/>
      <c r="DJ20" s="19"/>
      <c r="DK20" s="19"/>
      <c r="DL20" s="19"/>
      <c r="DM20" s="19"/>
      <c r="DN20" s="19"/>
      <c r="DO20" s="19">
        <v>7145</v>
      </c>
      <c r="DP20" s="19">
        <v>54690</v>
      </c>
      <c r="DQ20" s="19">
        <f t="shared" si="23"/>
        <v>7654.303708887333</v>
      </c>
      <c r="DR20" s="19">
        <f t="shared" si="48"/>
        <v>14410</v>
      </c>
      <c r="DS20" s="19">
        <f t="shared" si="38"/>
        <v>124780</v>
      </c>
      <c r="DT20" s="19">
        <f t="shared" si="39"/>
        <v>8659.264399722415</v>
      </c>
      <c r="DU20" s="18">
        <v>657</v>
      </c>
      <c r="DV20" s="18">
        <v>6195</v>
      </c>
      <c r="DW20" s="18">
        <f>(DV20)/DU20*1000</f>
        <v>9429.223744292238</v>
      </c>
      <c r="DX20" s="18">
        <f t="shared" si="19"/>
        <v>1078378</v>
      </c>
      <c r="DY20" s="18">
        <f t="shared" si="19"/>
        <v>4557037</v>
      </c>
      <c r="DZ20" s="18">
        <f t="shared" si="40"/>
        <v>4225.82526720686</v>
      </c>
      <c r="EA20" s="18">
        <f>'[1]باغی'!EA17+zeraee!DX20</f>
        <v>1118807</v>
      </c>
      <c r="EB20" s="18">
        <f>'[1]باغی'!EB17+zeraee!DY20</f>
        <v>4661255</v>
      </c>
      <c r="EC20" s="18">
        <f t="shared" si="41"/>
        <v>4166.272645773579</v>
      </c>
    </row>
    <row r="21" spans="1:133" ht="12" customHeight="1">
      <c r="A21" s="17" t="s">
        <v>41</v>
      </c>
      <c r="B21" s="18">
        <v>217658</v>
      </c>
      <c r="C21" s="18">
        <v>222885</v>
      </c>
      <c r="D21" s="18">
        <f t="shared" si="0"/>
        <v>1024.01473871854</v>
      </c>
      <c r="E21" s="18">
        <v>294653</v>
      </c>
      <c r="F21" s="18">
        <v>169587</v>
      </c>
      <c r="G21" s="18">
        <f t="shared" si="1"/>
        <v>575.5481871896774</v>
      </c>
      <c r="H21" s="18">
        <f t="shared" si="2"/>
        <v>512311</v>
      </c>
      <c r="I21" s="18">
        <f t="shared" si="2"/>
        <v>392472</v>
      </c>
      <c r="J21" s="18">
        <f t="shared" si="3"/>
        <v>766.0815403143794</v>
      </c>
      <c r="K21" s="18">
        <v>78299</v>
      </c>
      <c r="L21" s="18">
        <v>62982</v>
      </c>
      <c r="M21" s="18">
        <f t="shared" si="4"/>
        <v>804.3780891199121</v>
      </c>
      <c r="N21" s="18">
        <v>161737</v>
      </c>
      <c r="O21" s="18">
        <v>93407</v>
      </c>
      <c r="P21" s="18">
        <f t="shared" si="5"/>
        <v>577.5240050204962</v>
      </c>
      <c r="Q21" s="18">
        <f t="shared" si="6"/>
        <v>240036</v>
      </c>
      <c r="R21" s="18">
        <f t="shared" si="6"/>
        <v>156389</v>
      </c>
      <c r="S21" s="18">
        <f t="shared" si="7"/>
        <v>651.5231048676033</v>
      </c>
      <c r="T21" s="18">
        <v>12923</v>
      </c>
      <c r="U21" s="18">
        <v>31183</v>
      </c>
      <c r="V21" s="18">
        <f t="shared" si="8"/>
        <v>2412.984601098816</v>
      </c>
      <c r="W21" s="18">
        <v>2624</v>
      </c>
      <c r="X21" s="18">
        <v>6889</v>
      </c>
      <c r="Y21" s="18">
        <f t="shared" si="42"/>
        <v>2625.381097560976</v>
      </c>
      <c r="Z21" s="18"/>
      <c r="AA21" s="18"/>
      <c r="AB21" s="18"/>
      <c r="AC21" s="18">
        <f t="shared" si="43"/>
        <v>767894</v>
      </c>
      <c r="AD21" s="18">
        <f t="shared" si="9"/>
        <v>586933</v>
      </c>
      <c r="AE21" s="18">
        <f t="shared" si="10"/>
        <v>764.341172088856</v>
      </c>
      <c r="AF21" s="19"/>
      <c r="AG21" s="19"/>
      <c r="AH21" s="19"/>
      <c r="AI21" s="19"/>
      <c r="AJ21" s="19"/>
      <c r="AK21" s="19"/>
      <c r="AL21" s="19">
        <v>7245</v>
      </c>
      <c r="AM21" s="19">
        <v>4881</v>
      </c>
      <c r="AN21" s="19">
        <f t="shared" si="24"/>
        <v>673.7060041407867</v>
      </c>
      <c r="AO21" s="19">
        <v>378</v>
      </c>
      <c r="AP21" s="19">
        <v>78</v>
      </c>
      <c r="AQ21" s="19">
        <f t="shared" si="25"/>
        <v>206.34920634920633</v>
      </c>
      <c r="AR21" s="19">
        <v>8807</v>
      </c>
      <c r="AS21" s="19">
        <v>3772</v>
      </c>
      <c r="AT21" s="19">
        <f t="shared" si="26"/>
        <v>428.2956738957647</v>
      </c>
      <c r="AU21" s="19">
        <f t="shared" si="27"/>
        <v>16430</v>
      </c>
      <c r="AV21" s="19">
        <f t="shared" si="27"/>
        <v>8731</v>
      </c>
      <c r="AW21" s="19">
        <f t="shared" si="28"/>
        <v>531.4059646987218</v>
      </c>
      <c r="AX21" s="18">
        <v>3613</v>
      </c>
      <c r="AY21" s="18">
        <v>116132</v>
      </c>
      <c r="AZ21" s="18">
        <f t="shared" si="11"/>
        <v>32142.817603099913</v>
      </c>
      <c r="BA21" s="18">
        <v>20000</v>
      </c>
      <c r="BB21" s="18">
        <v>1420000</v>
      </c>
      <c r="BC21" s="18">
        <f t="shared" si="29"/>
        <v>71000</v>
      </c>
      <c r="BD21" s="19"/>
      <c r="BE21" s="19"/>
      <c r="BF21" s="19"/>
      <c r="BG21" s="19"/>
      <c r="BH21" s="19"/>
      <c r="BI21" s="19"/>
      <c r="BJ21" s="19">
        <v>5287</v>
      </c>
      <c r="BK21" s="19">
        <v>2008</v>
      </c>
      <c r="BL21" s="19">
        <f t="shared" si="30"/>
        <v>379.7995082277284</v>
      </c>
      <c r="BM21" s="19">
        <f t="shared" si="15"/>
        <v>5287</v>
      </c>
      <c r="BN21" s="19">
        <f t="shared" si="15"/>
        <v>2008</v>
      </c>
      <c r="BO21" s="19">
        <f t="shared" si="31"/>
        <v>379.7995082277284</v>
      </c>
      <c r="BP21" s="19">
        <f t="shared" si="16"/>
        <v>28900</v>
      </c>
      <c r="BQ21" s="19">
        <f t="shared" si="16"/>
        <v>1538140</v>
      </c>
      <c r="BR21" s="19">
        <f t="shared" si="32"/>
        <v>53222.83737024222</v>
      </c>
      <c r="BS21" s="19">
        <v>583</v>
      </c>
      <c r="BT21" s="19">
        <v>18461</v>
      </c>
      <c r="BU21" s="19">
        <f t="shared" si="20"/>
        <v>31665.52315608919</v>
      </c>
      <c r="BV21" s="19">
        <v>4470</v>
      </c>
      <c r="BW21" s="19">
        <v>58436</v>
      </c>
      <c r="BX21" s="19">
        <f t="shared" si="13"/>
        <v>13072.930648769574</v>
      </c>
      <c r="BY21" s="19">
        <v>16199</v>
      </c>
      <c r="BZ21" s="19">
        <v>292533</v>
      </c>
      <c r="CA21" s="19">
        <f t="shared" si="33"/>
        <v>18058.707327612814</v>
      </c>
      <c r="CB21" s="19"/>
      <c r="CC21" s="19"/>
      <c r="CD21" s="19"/>
      <c r="CE21" s="19">
        <v>17968</v>
      </c>
      <c r="CF21" s="19">
        <v>166676</v>
      </c>
      <c r="CG21" s="19">
        <f t="shared" si="14"/>
        <v>9276.26892252894</v>
      </c>
      <c r="CH21" s="19">
        <f t="shared" si="44"/>
        <v>39220</v>
      </c>
      <c r="CI21" s="19">
        <f t="shared" si="17"/>
        <v>536106</v>
      </c>
      <c r="CJ21" s="19">
        <f t="shared" si="34"/>
        <v>13669.199388067313</v>
      </c>
      <c r="CK21" s="19">
        <v>1210</v>
      </c>
      <c r="CL21" s="19">
        <v>7709</v>
      </c>
      <c r="CM21" s="19">
        <f t="shared" si="21"/>
        <v>6371.07438016529</v>
      </c>
      <c r="CN21" s="19">
        <v>18372</v>
      </c>
      <c r="CO21" s="19">
        <v>229098</v>
      </c>
      <c r="CP21" s="19">
        <f t="shared" si="35"/>
        <v>12469.95427824951</v>
      </c>
      <c r="CQ21" s="19"/>
      <c r="CR21" s="19"/>
      <c r="CS21" s="19"/>
      <c r="CT21" s="19">
        <v>13541</v>
      </c>
      <c r="CU21" s="19">
        <v>154147</v>
      </c>
      <c r="CV21" s="19">
        <f t="shared" si="36"/>
        <v>11383.723506388007</v>
      </c>
      <c r="CW21" s="19">
        <v>35</v>
      </c>
      <c r="CX21" s="19">
        <v>172</v>
      </c>
      <c r="CY21" s="19">
        <f t="shared" si="45"/>
        <v>4914.285714285715</v>
      </c>
      <c r="CZ21" s="19">
        <f t="shared" si="46"/>
        <v>33158</v>
      </c>
      <c r="DA21" s="19">
        <f t="shared" si="18"/>
        <v>391126</v>
      </c>
      <c r="DB21" s="19">
        <f t="shared" si="37"/>
        <v>11795.826044996682</v>
      </c>
      <c r="DC21" s="19">
        <v>1324</v>
      </c>
      <c r="DD21" s="19">
        <v>6128</v>
      </c>
      <c r="DE21" s="19">
        <f t="shared" si="22"/>
        <v>4628.398791540785</v>
      </c>
      <c r="DF21" s="19">
        <v>529</v>
      </c>
      <c r="DG21" s="19">
        <v>1069</v>
      </c>
      <c r="DH21" s="19">
        <f t="shared" si="47"/>
        <v>2020.7939508506615</v>
      </c>
      <c r="DI21" s="19"/>
      <c r="DJ21" s="19"/>
      <c r="DK21" s="19"/>
      <c r="DL21" s="19"/>
      <c r="DM21" s="19"/>
      <c r="DN21" s="19"/>
      <c r="DO21" s="19">
        <v>2590</v>
      </c>
      <c r="DP21" s="19">
        <v>27571</v>
      </c>
      <c r="DQ21" s="19">
        <f t="shared" si="23"/>
        <v>10645.173745173744</v>
      </c>
      <c r="DR21" s="19">
        <f t="shared" si="48"/>
        <v>4443</v>
      </c>
      <c r="DS21" s="19">
        <f t="shared" si="38"/>
        <v>34768</v>
      </c>
      <c r="DT21" s="19">
        <f t="shared" si="39"/>
        <v>7825.343236551879</v>
      </c>
      <c r="DU21" s="18"/>
      <c r="DV21" s="18"/>
      <c r="DW21" s="18"/>
      <c r="DX21" s="18">
        <f t="shared" si="19"/>
        <v>890045</v>
      </c>
      <c r="DY21" s="18">
        <f t="shared" si="19"/>
        <v>3095804</v>
      </c>
      <c r="DZ21" s="18">
        <f t="shared" si="40"/>
        <v>3478.25559381829</v>
      </c>
      <c r="EA21" s="18">
        <f>'[1]باغی'!EA18+zeraee!DX21</f>
        <v>890045</v>
      </c>
      <c r="EB21" s="18">
        <f>'[1]باغی'!EB18+zeraee!DY21</f>
        <v>3095804</v>
      </c>
      <c r="EC21" s="18">
        <f t="shared" si="41"/>
        <v>3478.25559381829</v>
      </c>
    </row>
    <row r="22" spans="1:133" ht="12" customHeight="1">
      <c r="A22" s="17" t="s">
        <v>40</v>
      </c>
      <c r="B22" s="18">
        <v>181263</v>
      </c>
      <c r="C22" s="18">
        <v>274836</v>
      </c>
      <c r="D22" s="18">
        <f t="shared" si="0"/>
        <v>1516.2278015921618</v>
      </c>
      <c r="E22" s="18">
        <v>285692</v>
      </c>
      <c r="F22" s="18">
        <v>78673</v>
      </c>
      <c r="G22" s="18">
        <f t="shared" si="1"/>
        <v>275.3769794043935</v>
      </c>
      <c r="H22" s="18">
        <f t="shared" si="2"/>
        <v>466955</v>
      </c>
      <c r="I22" s="18">
        <f t="shared" si="2"/>
        <v>353509</v>
      </c>
      <c r="J22" s="18">
        <f t="shared" si="3"/>
        <v>757.0515360152477</v>
      </c>
      <c r="K22" s="18">
        <v>96108</v>
      </c>
      <c r="L22" s="18">
        <v>82715</v>
      </c>
      <c r="M22" s="18">
        <f t="shared" si="4"/>
        <v>860.6463561826279</v>
      </c>
      <c r="N22" s="18">
        <v>160091</v>
      </c>
      <c r="O22" s="18">
        <v>51997</v>
      </c>
      <c r="P22" s="18">
        <f t="shared" si="5"/>
        <v>324.79652197812493</v>
      </c>
      <c r="Q22" s="18">
        <f t="shared" si="6"/>
        <v>256199</v>
      </c>
      <c r="R22" s="18">
        <f t="shared" si="6"/>
        <v>134712</v>
      </c>
      <c r="S22" s="18">
        <f t="shared" si="7"/>
        <v>525.8100148712524</v>
      </c>
      <c r="T22" s="18">
        <v>55465</v>
      </c>
      <c r="U22" s="18">
        <v>137647</v>
      </c>
      <c r="V22" s="18">
        <f t="shared" si="8"/>
        <v>2481.691156585234</v>
      </c>
      <c r="W22" s="18">
        <v>555</v>
      </c>
      <c r="X22" s="18">
        <v>1513</v>
      </c>
      <c r="Y22" s="18">
        <f>(X22)/W22*1000</f>
        <v>2726.126126126126</v>
      </c>
      <c r="Z22" s="18"/>
      <c r="AA22" s="18"/>
      <c r="AB22" s="18"/>
      <c r="AC22" s="18">
        <f t="shared" si="43"/>
        <v>779174</v>
      </c>
      <c r="AD22" s="18">
        <f t="shared" si="9"/>
        <v>627381</v>
      </c>
      <c r="AE22" s="18">
        <f t="shared" si="10"/>
        <v>805.1872880768609</v>
      </c>
      <c r="AF22" s="19">
        <v>10092</v>
      </c>
      <c r="AG22" s="19">
        <v>5835</v>
      </c>
      <c r="AH22" s="19">
        <f>(AG22)/AF22*1000</f>
        <v>578.1807372175981</v>
      </c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>
        <f t="shared" si="27"/>
        <v>10092</v>
      </c>
      <c r="AV22" s="19">
        <f t="shared" si="27"/>
        <v>5835</v>
      </c>
      <c r="AW22" s="19">
        <f t="shared" si="28"/>
        <v>578.1807372175981</v>
      </c>
      <c r="AX22" s="18">
        <v>6720</v>
      </c>
      <c r="AY22" s="18">
        <v>310301</v>
      </c>
      <c r="AZ22" s="18">
        <f t="shared" si="11"/>
        <v>46175.744047619046</v>
      </c>
      <c r="BA22" s="18">
        <v>28000</v>
      </c>
      <c r="BB22" s="18">
        <v>1310000</v>
      </c>
      <c r="BC22" s="18">
        <f t="shared" si="29"/>
        <v>46785.71428571428</v>
      </c>
      <c r="BD22" s="19"/>
      <c r="BE22" s="19"/>
      <c r="BF22" s="19"/>
      <c r="BG22" s="19"/>
      <c r="BH22" s="19"/>
      <c r="BI22" s="19"/>
      <c r="BJ22" s="19">
        <v>12352</v>
      </c>
      <c r="BK22" s="19">
        <v>4183</v>
      </c>
      <c r="BL22" s="19">
        <f t="shared" si="30"/>
        <v>338.6496113989637</v>
      </c>
      <c r="BM22" s="19">
        <f t="shared" si="15"/>
        <v>12352</v>
      </c>
      <c r="BN22" s="19">
        <f t="shared" si="15"/>
        <v>4183</v>
      </c>
      <c r="BO22" s="19">
        <f t="shared" si="31"/>
        <v>338.6496113989637</v>
      </c>
      <c r="BP22" s="19">
        <f t="shared" si="16"/>
        <v>47072</v>
      </c>
      <c r="BQ22" s="19">
        <f t="shared" si="16"/>
        <v>1624484</v>
      </c>
      <c r="BR22" s="19">
        <f t="shared" si="32"/>
        <v>34510.62202583277</v>
      </c>
      <c r="BS22" s="19">
        <v>560</v>
      </c>
      <c r="BT22" s="19">
        <v>4230</v>
      </c>
      <c r="BU22" s="19">
        <f t="shared" si="20"/>
        <v>7553.571428571428</v>
      </c>
      <c r="BV22" s="19">
        <v>989</v>
      </c>
      <c r="BW22" s="19">
        <v>15495</v>
      </c>
      <c r="BX22" s="19">
        <f t="shared" si="13"/>
        <v>15667.340748230536</v>
      </c>
      <c r="BY22" s="19"/>
      <c r="BZ22" s="19"/>
      <c r="CA22" s="19"/>
      <c r="CB22" s="19"/>
      <c r="CC22" s="19"/>
      <c r="CD22" s="19"/>
      <c r="CE22" s="19">
        <v>28803</v>
      </c>
      <c r="CF22" s="19">
        <v>368941</v>
      </c>
      <c r="CG22" s="19">
        <f t="shared" si="14"/>
        <v>12809.117105857029</v>
      </c>
      <c r="CH22" s="19">
        <f t="shared" si="44"/>
        <v>30352</v>
      </c>
      <c r="CI22" s="19">
        <f t="shared" si="17"/>
        <v>388666</v>
      </c>
      <c r="CJ22" s="19">
        <f t="shared" si="34"/>
        <v>12805.284659989456</v>
      </c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>
        <v>27877</v>
      </c>
      <c r="CX22" s="19">
        <v>365359</v>
      </c>
      <c r="CY22" s="19">
        <f t="shared" si="45"/>
        <v>13106.108978727983</v>
      </c>
      <c r="CZ22" s="19">
        <f t="shared" si="46"/>
        <v>27877</v>
      </c>
      <c r="DA22" s="19">
        <f t="shared" si="18"/>
        <v>365359</v>
      </c>
      <c r="DB22" s="19">
        <f t="shared" si="37"/>
        <v>13106.108978727983</v>
      </c>
      <c r="DC22" s="19"/>
      <c r="DD22" s="19"/>
      <c r="DE22" s="19"/>
      <c r="DF22" s="19"/>
      <c r="DG22" s="19"/>
      <c r="DH22" s="19"/>
      <c r="DI22" s="19"/>
      <c r="DJ22" s="19"/>
      <c r="DK22" s="19"/>
      <c r="DL22" s="19">
        <v>6874</v>
      </c>
      <c r="DM22" s="19">
        <v>71415</v>
      </c>
      <c r="DN22" s="19">
        <f>(DM22)/DL22*1000</f>
        <v>10389.147512365435</v>
      </c>
      <c r="DO22" s="19"/>
      <c r="DP22" s="19"/>
      <c r="DQ22" s="19"/>
      <c r="DR22" s="19">
        <f t="shared" si="48"/>
        <v>6874</v>
      </c>
      <c r="DS22" s="19">
        <f t="shared" si="38"/>
        <v>71415</v>
      </c>
      <c r="DT22" s="19">
        <f t="shared" si="39"/>
        <v>10389.147512365435</v>
      </c>
      <c r="DU22" s="18">
        <v>145</v>
      </c>
      <c r="DV22" s="18">
        <v>0</v>
      </c>
      <c r="DW22" s="18">
        <f aca="true" t="shared" si="49" ref="DW22:DW34">(DV22)/DU22*1000</f>
        <v>0</v>
      </c>
      <c r="DX22" s="18">
        <f t="shared" si="19"/>
        <v>901586</v>
      </c>
      <c r="DY22" s="18">
        <f t="shared" si="19"/>
        <v>3083140</v>
      </c>
      <c r="DZ22" s="18">
        <f t="shared" si="40"/>
        <v>3419.6848664464624</v>
      </c>
      <c r="EA22" s="18">
        <f>'[1]باغی'!EA19+zeraee!DX22</f>
        <v>941886</v>
      </c>
      <c r="EB22" s="18">
        <f>'[1]باغی'!EB19+zeraee!DY22</f>
        <v>3181190</v>
      </c>
      <c r="EC22" s="18">
        <f t="shared" si="41"/>
        <v>3377.4681861711506</v>
      </c>
    </row>
    <row r="23" spans="1:133" ht="12" customHeight="1">
      <c r="A23" s="17" t="s">
        <v>39</v>
      </c>
      <c r="B23" s="18">
        <v>175872</v>
      </c>
      <c r="C23" s="18">
        <v>313932</v>
      </c>
      <c r="D23" s="18">
        <f t="shared" si="0"/>
        <v>1785.002729257642</v>
      </c>
      <c r="E23" s="18">
        <v>351699</v>
      </c>
      <c r="F23" s="18">
        <v>197243</v>
      </c>
      <c r="G23" s="18">
        <f t="shared" si="1"/>
        <v>560.8290043474676</v>
      </c>
      <c r="H23" s="18">
        <f aca="true" t="shared" si="50" ref="H23:I43">E23+B23</f>
        <v>527571</v>
      </c>
      <c r="I23" s="18">
        <f t="shared" si="50"/>
        <v>511175</v>
      </c>
      <c r="J23" s="18">
        <f t="shared" si="3"/>
        <v>968.9217185933268</v>
      </c>
      <c r="K23" s="18">
        <v>64985</v>
      </c>
      <c r="L23" s="18">
        <v>100727</v>
      </c>
      <c r="M23" s="18">
        <f t="shared" si="4"/>
        <v>1550.003847041625</v>
      </c>
      <c r="N23" s="18">
        <v>216515</v>
      </c>
      <c r="O23" s="18">
        <v>143120</v>
      </c>
      <c r="P23" s="18">
        <f t="shared" si="5"/>
        <v>661.0165577442672</v>
      </c>
      <c r="Q23" s="18">
        <f aca="true" t="shared" si="51" ref="Q23:R43">N23+K23</f>
        <v>281500</v>
      </c>
      <c r="R23" s="18">
        <f t="shared" si="51"/>
        <v>243847</v>
      </c>
      <c r="S23" s="18">
        <f t="shared" si="7"/>
        <v>866.2415630550622</v>
      </c>
      <c r="T23" s="18">
        <v>34608</v>
      </c>
      <c r="U23" s="18">
        <v>102890</v>
      </c>
      <c r="V23" s="18">
        <f t="shared" si="8"/>
        <v>2973.0120203421175</v>
      </c>
      <c r="W23" s="18">
        <v>1370</v>
      </c>
      <c r="X23" s="18">
        <v>0</v>
      </c>
      <c r="Y23" s="18"/>
      <c r="Z23" s="18"/>
      <c r="AA23" s="18"/>
      <c r="AB23" s="18"/>
      <c r="AC23" s="18">
        <f t="shared" si="43"/>
        <v>845049</v>
      </c>
      <c r="AD23" s="18">
        <f t="shared" si="43"/>
        <v>857912</v>
      </c>
      <c r="AE23" s="18">
        <f t="shared" si="10"/>
        <v>1015.2216025342908</v>
      </c>
      <c r="AF23" s="19">
        <v>11051</v>
      </c>
      <c r="AG23" s="19">
        <v>0</v>
      </c>
      <c r="AH23" s="19"/>
      <c r="AI23" s="19"/>
      <c r="AJ23" s="19"/>
      <c r="AK23" s="19"/>
      <c r="AL23" s="19">
        <v>2861</v>
      </c>
      <c r="AM23" s="19">
        <v>3764</v>
      </c>
      <c r="AN23" s="19">
        <f t="shared" si="24"/>
        <v>1315.6239077245716</v>
      </c>
      <c r="AO23" s="19">
        <v>25</v>
      </c>
      <c r="AP23" s="19">
        <v>17</v>
      </c>
      <c r="AQ23" s="19">
        <f t="shared" si="25"/>
        <v>680</v>
      </c>
      <c r="AR23" s="19">
        <v>9046</v>
      </c>
      <c r="AS23" s="19">
        <v>10073</v>
      </c>
      <c r="AT23" s="19">
        <f t="shared" si="26"/>
        <v>1113.5308423612646</v>
      </c>
      <c r="AU23" s="19">
        <f t="shared" si="27"/>
        <v>22983</v>
      </c>
      <c r="AV23" s="19">
        <f t="shared" si="27"/>
        <v>13854</v>
      </c>
      <c r="AW23" s="19">
        <f t="shared" si="28"/>
        <v>602.7933690118783</v>
      </c>
      <c r="AX23" s="18">
        <v>3109</v>
      </c>
      <c r="AY23" s="18">
        <v>182882</v>
      </c>
      <c r="AZ23" s="18">
        <f t="shared" si="11"/>
        <v>58823.41588935349</v>
      </c>
      <c r="BA23" s="18">
        <v>26000</v>
      </c>
      <c r="BB23" s="18">
        <v>1448000</v>
      </c>
      <c r="BC23" s="18">
        <f t="shared" si="29"/>
        <v>55692.307692307695</v>
      </c>
      <c r="BD23" s="19"/>
      <c r="BE23" s="19"/>
      <c r="BF23" s="19"/>
      <c r="BG23" s="19"/>
      <c r="BH23" s="19"/>
      <c r="BI23" s="19"/>
      <c r="BJ23" s="19">
        <v>10840</v>
      </c>
      <c r="BK23" s="19">
        <v>0</v>
      </c>
      <c r="BL23" s="19">
        <f t="shared" si="30"/>
        <v>0</v>
      </c>
      <c r="BM23" s="19">
        <f t="shared" si="15"/>
        <v>10840</v>
      </c>
      <c r="BN23" s="19">
        <f t="shared" si="15"/>
        <v>0</v>
      </c>
      <c r="BO23" s="19">
        <f t="shared" si="31"/>
        <v>0</v>
      </c>
      <c r="BP23" s="19">
        <f t="shared" si="16"/>
        <v>39949</v>
      </c>
      <c r="BQ23" s="19">
        <f t="shared" si="16"/>
        <v>1630882</v>
      </c>
      <c r="BR23" s="19">
        <f t="shared" si="32"/>
        <v>40824.10072842875</v>
      </c>
      <c r="BS23" s="19">
        <v>1676</v>
      </c>
      <c r="BT23" s="19">
        <v>13563</v>
      </c>
      <c r="BU23" s="19">
        <f t="shared" si="20"/>
        <v>8092.482100238664</v>
      </c>
      <c r="BV23" s="19">
        <v>2876</v>
      </c>
      <c r="BW23" s="19">
        <v>56832</v>
      </c>
      <c r="BX23" s="19">
        <f t="shared" si="13"/>
        <v>19760.778859527123</v>
      </c>
      <c r="BY23" s="19"/>
      <c r="BZ23" s="19"/>
      <c r="CA23" s="19"/>
      <c r="CB23" s="19"/>
      <c r="CC23" s="19"/>
      <c r="CD23" s="19"/>
      <c r="CE23" s="19">
        <v>24789</v>
      </c>
      <c r="CF23" s="19">
        <v>0</v>
      </c>
      <c r="CG23" s="19">
        <f t="shared" si="14"/>
        <v>0</v>
      </c>
      <c r="CH23" s="19">
        <f t="shared" si="44"/>
        <v>29341</v>
      </c>
      <c r="CI23" s="19">
        <f t="shared" si="17"/>
        <v>70395</v>
      </c>
      <c r="CJ23" s="19">
        <f t="shared" si="34"/>
        <v>2399.2024811696942</v>
      </c>
      <c r="CK23" s="19">
        <v>1889</v>
      </c>
      <c r="CL23" s="19">
        <v>21653</v>
      </c>
      <c r="CM23" s="19">
        <f t="shared" si="21"/>
        <v>11462.678665960826</v>
      </c>
      <c r="CN23" s="19">
        <v>18569</v>
      </c>
      <c r="CO23" s="19">
        <v>404813</v>
      </c>
      <c r="CP23" s="19">
        <f t="shared" si="35"/>
        <v>21800.47390812645</v>
      </c>
      <c r="CQ23" s="19"/>
      <c r="CR23" s="19"/>
      <c r="CS23" s="19"/>
      <c r="CT23" s="19">
        <v>21168</v>
      </c>
      <c r="CU23" s="19">
        <v>273447</v>
      </c>
      <c r="CV23" s="19">
        <f t="shared" si="36"/>
        <v>12917.942176870747</v>
      </c>
      <c r="CW23" s="19">
        <v>804</v>
      </c>
      <c r="CX23" s="19">
        <v>0</v>
      </c>
      <c r="CY23" s="19">
        <f t="shared" si="45"/>
        <v>0</v>
      </c>
      <c r="CZ23" s="19">
        <f t="shared" si="46"/>
        <v>42430</v>
      </c>
      <c r="DA23" s="19">
        <f t="shared" si="18"/>
        <v>699913</v>
      </c>
      <c r="DB23" s="19">
        <f t="shared" si="37"/>
        <v>16495.71058213528</v>
      </c>
      <c r="DC23" s="19">
        <v>6787</v>
      </c>
      <c r="DD23" s="19">
        <v>110230</v>
      </c>
      <c r="DE23" s="19">
        <f t="shared" si="22"/>
        <v>16241.34374539561</v>
      </c>
      <c r="DF23" s="19">
        <v>1474</v>
      </c>
      <c r="DG23" s="19">
        <v>29736</v>
      </c>
      <c r="DH23" s="19">
        <f t="shared" si="47"/>
        <v>20173.677069199457</v>
      </c>
      <c r="DI23" s="19"/>
      <c r="DJ23" s="19"/>
      <c r="DK23" s="19"/>
      <c r="DL23" s="19">
        <v>6026</v>
      </c>
      <c r="DM23" s="19">
        <v>0</v>
      </c>
      <c r="DN23" s="19"/>
      <c r="DO23" s="19"/>
      <c r="DP23" s="19"/>
      <c r="DQ23" s="19"/>
      <c r="DR23" s="19">
        <f t="shared" si="48"/>
        <v>14287</v>
      </c>
      <c r="DS23" s="19">
        <f t="shared" si="38"/>
        <v>139966</v>
      </c>
      <c r="DT23" s="19">
        <f t="shared" si="39"/>
        <v>9796.73829355358</v>
      </c>
      <c r="DU23" s="18">
        <v>1733</v>
      </c>
      <c r="DV23" s="18">
        <v>0</v>
      </c>
      <c r="DW23" s="18">
        <f t="shared" si="49"/>
        <v>0</v>
      </c>
      <c r="DX23" s="18">
        <f t="shared" si="19"/>
        <v>995772</v>
      </c>
      <c r="DY23" s="18">
        <f t="shared" si="19"/>
        <v>3412922</v>
      </c>
      <c r="DZ23" s="18">
        <f t="shared" si="40"/>
        <v>3427.4131025977836</v>
      </c>
      <c r="EA23" s="18">
        <f>'[1]باغی'!EA20+zeraee!DX23</f>
        <v>1034067</v>
      </c>
      <c r="EB23" s="18">
        <f>'[1]باغی'!EB20+zeraee!DY23</f>
        <v>3470672</v>
      </c>
      <c r="EC23" s="18">
        <f t="shared" si="41"/>
        <v>3356.3318431010757</v>
      </c>
    </row>
    <row r="24" spans="1:133" ht="12" customHeight="1">
      <c r="A24" s="17" t="s">
        <v>38</v>
      </c>
      <c r="B24" s="18">
        <v>221783</v>
      </c>
      <c r="C24" s="18">
        <v>369969.22</v>
      </c>
      <c r="D24" s="18">
        <f t="shared" si="0"/>
        <v>1668.1586054837385</v>
      </c>
      <c r="E24" s="18">
        <v>209535</v>
      </c>
      <c r="F24" s="18">
        <v>112176.78</v>
      </c>
      <c r="G24" s="18">
        <f t="shared" si="1"/>
        <v>535.3605841506193</v>
      </c>
      <c r="H24" s="18">
        <f t="shared" si="50"/>
        <v>431318</v>
      </c>
      <c r="I24" s="18">
        <f t="shared" si="50"/>
        <v>482146</v>
      </c>
      <c r="J24" s="18">
        <f t="shared" si="3"/>
        <v>1117.8434472941078</v>
      </c>
      <c r="K24" s="18">
        <v>75585</v>
      </c>
      <c r="L24" s="18">
        <v>61474.35</v>
      </c>
      <c r="M24" s="18">
        <f t="shared" si="4"/>
        <v>813.3141496328636</v>
      </c>
      <c r="N24" s="18">
        <v>123441</v>
      </c>
      <c r="O24" s="18">
        <v>67697.23</v>
      </c>
      <c r="P24" s="18">
        <f t="shared" si="5"/>
        <v>548.4177056245494</v>
      </c>
      <c r="Q24" s="18">
        <f t="shared" si="51"/>
        <v>199026</v>
      </c>
      <c r="R24" s="18">
        <f t="shared" si="51"/>
        <v>129171.57999999999</v>
      </c>
      <c r="S24" s="18">
        <f t="shared" si="7"/>
        <v>649.0186206827248</v>
      </c>
      <c r="T24" s="18">
        <v>45441</v>
      </c>
      <c r="U24" s="18">
        <v>131454.17</v>
      </c>
      <c r="V24" s="18">
        <f t="shared" si="8"/>
        <v>2892.85381043551</v>
      </c>
      <c r="W24" s="18">
        <v>2354</v>
      </c>
      <c r="X24" s="18">
        <v>14048.58</v>
      </c>
      <c r="Y24" s="18">
        <f t="shared" si="42"/>
        <v>5967.960917587086</v>
      </c>
      <c r="Z24" s="18"/>
      <c r="AA24" s="18"/>
      <c r="AB24" s="18"/>
      <c r="AC24" s="18">
        <f t="shared" si="43"/>
        <v>678139</v>
      </c>
      <c r="AD24" s="18">
        <f t="shared" si="43"/>
        <v>756820.33</v>
      </c>
      <c r="AE24" s="18">
        <f t="shared" si="10"/>
        <v>1116.025372379409</v>
      </c>
      <c r="AF24" s="19"/>
      <c r="AG24" s="19"/>
      <c r="AH24" s="19"/>
      <c r="AI24" s="19">
        <v>78</v>
      </c>
      <c r="AJ24" s="19">
        <v>13.63</v>
      </c>
      <c r="AK24" s="19">
        <f>(AJ24)/AI24*1000</f>
        <v>174.74358974358975</v>
      </c>
      <c r="AL24" s="19">
        <v>2733</v>
      </c>
      <c r="AM24" s="19">
        <v>3956.39</v>
      </c>
      <c r="AN24" s="19">
        <f t="shared" si="24"/>
        <v>1447.6362971094034</v>
      </c>
      <c r="AO24" s="19">
        <v>36</v>
      </c>
      <c r="AP24" s="19">
        <v>3.89</v>
      </c>
      <c r="AQ24" s="19">
        <f t="shared" si="25"/>
        <v>108.05555555555556</v>
      </c>
      <c r="AR24" s="19">
        <v>4898</v>
      </c>
      <c r="AS24" s="19">
        <v>7129.65</v>
      </c>
      <c r="AT24" s="19">
        <f t="shared" si="26"/>
        <v>1455.6247447937933</v>
      </c>
      <c r="AU24" s="19">
        <f t="shared" si="27"/>
        <v>7745</v>
      </c>
      <c r="AV24" s="19">
        <f t="shared" si="27"/>
        <v>11103.56</v>
      </c>
      <c r="AW24" s="19">
        <f t="shared" si="28"/>
        <v>1433.6423499031632</v>
      </c>
      <c r="AX24" s="18">
        <v>7274</v>
      </c>
      <c r="AY24" s="18">
        <v>346392</v>
      </c>
      <c r="AZ24" s="18">
        <f t="shared" si="11"/>
        <v>47620.56640087985</v>
      </c>
      <c r="BA24" s="18">
        <v>26390</v>
      </c>
      <c r="BB24" s="18">
        <v>1374200</v>
      </c>
      <c r="BC24" s="18">
        <f t="shared" si="29"/>
        <v>52072.75483137552</v>
      </c>
      <c r="BD24" s="19"/>
      <c r="BE24" s="19"/>
      <c r="BF24" s="19"/>
      <c r="BG24" s="19"/>
      <c r="BH24" s="19"/>
      <c r="BI24" s="19"/>
      <c r="BJ24" s="19">
        <v>5332</v>
      </c>
      <c r="BK24" s="19">
        <v>1328.35</v>
      </c>
      <c r="BL24" s="19">
        <f t="shared" si="30"/>
        <v>249.12790697674416</v>
      </c>
      <c r="BM24" s="19">
        <f t="shared" si="15"/>
        <v>5332</v>
      </c>
      <c r="BN24" s="19">
        <f t="shared" si="15"/>
        <v>1328.35</v>
      </c>
      <c r="BO24" s="19">
        <f t="shared" si="31"/>
        <v>249.12790697674416</v>
      </c>
      <c r="BP24" s="19">
        <f t="shared" si="16"/>
        <v>38996</v>
      </c>
      <c r="BQ24" s="19">
        <f t="shared" si="16"/>
        <v>1721920.35</v>
      </c>
      <c r="BR24" s="19">
        <f t="shared" si="32"/>
        <v>44156.332700789826</v>
      </c>
      <c r="BS24" s="19">
        <v>2415</v>
      </c>
      <c r="BT24" s="19">
        <v>55329.29</v>
      </c>
      <c r="BU24" s="19">
        <f t="shared" si="20"/>
        <v>22910.679089026915</v>
      </c>
      <c r="BV24" s="19">
        <v>1971</v>
      </c>
      <c r="BW24" s="19">
        <v>23162.17</v>
      </c>
      <c r="BX24" s="19">
        <f t="shared" si="13"/>
        <v>11751.48148148148</v>
      </c>
      <c r="BY24" s="19">
        <v>5537</v>
      </c>
      <c r="BZ24" s="19">
        <v>96050.76</v>
      </c>
      <c r="CA24" s="19">
        <f t="shared" si="33"/>
        <v>17347.076033953403</v>
      </c>
      <c r="CB24" s="19"/>
      <c r="CC24" s="19"/>
      <c r="CD24" s="19"/>
      <c r="CE24" s="19">
        <v>8556</v>
      </c>
      <c r="CF24" s="19">
        <v>156395.66</v>
      </c>
      <c r="CG24" s="19">
        <f t="shared" si="14"/>
        <v>18279.062646096307</v>
      </c>
      <c r="CH24" s="19">
        <f t="shared" si="44"/>
        <v>18479</v>
      </c>
      <c r="CI24" s="19">
        <f t="shared" si="17"/>
        <v>330937.88</v>
      </c>
      <c r="CJ24" s="19">
        <f t="shared" si="34"/>
        <v>17908.863033713944</v>
      </c>
      <c r="CK24" s="19">
        <v>637</v>
      </c>
      <c r="CL24" s="19">
        <v>7020.29</v>
      </c>
      <c r="CM24" s="19">
        <f t="shared" si="21"/>
        <v>11020.863422291994</v>
      </c>
      <c r="CN24" s="19">
        <v>22966</v>
      </c>
      <c r="CO24" s="19">
        <v>342842.5</v>
      </c>
      <c r="CP24" s="19">
        <f t="shared" si="35"/>
        <v>14928.263519986065</v>
      </c>
      <c r="CQ24" s="19"/>
      <c r="CR24" s="19"/>
      <c r="CS24" s="19"/>
      <c r="CT24" s="19">
        <v>8958</v>
      </c>
      <c r="CU24" s="19">
        <v>63406.19</v>
      </c>
      <c r="CV24" s="19">
        <f t="shared" si="36"/>
        <v>7078.163652601027</v>
      </c>
      <c r="CW24" s="19">
        <v>928</v>
      </c>
      <c r="CX24" s="19">
        <v>16641.11</v>
      </c>
      <c r="CY24" s="19">
        <f t="shared" si="45"/>
        <v>17932.230603448275</v>
      </c>
      <c r="CZ24" s="19">
        <f t="shared" si="46"/>
        <v>33489</v>
      </c>
      <c r="DA24" s="19">
        <f t="shared" si="18"/>
        <v>429910.08999999997</v>
      </c>
      <c r="DB24" s="19">
        <f t="shared" si="37"/>
        <v>12837.35226492281</v>
      </c>
      <c r="DC24" s="19">
        <v>2671</v>
      </c>
      <c r="DD24" s="19">
        <v>24982.95</v>
      </c>
      <c r="DE24" s="19">
        <f t="shared" si="22"/>
        <v>9353.406963684014</v>
      </c>
      <c r="DF24" s="19">
        <v>1732</v>
      </c>
      <c r="DG24" s="19">
        <v>2109.35</v>
      </c>
      <c r="DH24" s="19">
        <f t="shared" si="47"/>
        <v>1217.8695150115473</v>
      </c>
      <c r="DI24" s="19"/>
      <c r="DJ24" s="19"/>
      <c r="DK24" s="19"/>
      <c r="DL24" s="19"/>
      <c r="DM24" s="19"/>
      <c r="DN24" s="19"/>
      <c r="DO24" s="19">
        <v>68</v>
      </c>
      <c r="DP24" s="19">
        <v>657.08</v>
      </c>
      <c r="DQ24" s="19">
        <f t="shared" si="23"/>
        <v>9662.94117647059</v>
      </c>
      <c r="DR24" s="19">
        <f t="shared" si="48"/>
        <v>4471</v>
      </c>
      <c r="DS24" s="19">
        <f t="shared" si="38"/>
        <v>27749.38</v>
      </c>
      <c r="DT24" s="19">
        <f t="shared" si="39"/>
        <v>6206.526504137777</v>
      </c>
      <c r="DU24" s="18">
        <v>282</v>
      </c>
      <c r="DV24" s="18">
        <v>3406.8</v>
      </c>
      <c r="DW24" s="18">
        <f t="shared" si="49"/>
        <v>12080.851063829788</v>
      </c>
      <c r="DX24" s="18">
        <f t="shared" si="19"/>
        <v>781601</v>
      </c>
      <c r="DY24" s="18">
        <f t="shared" si="19"/>
        <v>3281848.3899999997</v>
      </c>
      <c r="DZ24" s="18">
        <f t="shared" si="40"/>
        <v>4198.879466633231</v>
      </c>
      <c r="EA24" s="18">
        <f>'[1]باغی'!EA21+zeraee!DX24</f>
        <v>789913</v>
      </c>
      <c r="EB24" s="18">
        <f>'[1]باغی'!EB21+zeraee!DY24</f>
        <v>3346773.3899999997</v>
      </c>
      <c r="EC24" s="18">
        <f t="shared" si="41"/>
        <v>4236.88860671998</v>
      </c>
    </row>
    <row r="25" spans="1:133" ht="12" customHeight="1">
      <c r="A25" s="17" t="s">
        <v>36</v>
      </c>
      <c r="B25" s="18">
        <v>276978</v>
      </c>
      <c r="C25" s="18">
        <v>654417.74</v>
      </c>
      <c r="D25" s="18">
        <f t="shared" si="0"/>
        <v>2362.706568752753</v>
      </c>
      <c r="E25" s="18">
        <v>247762</v>
      </c>
      <c r="F25" s="18">
        <v>163018.5</v>
      </c>
      <c r="G25" s="18">
        <f t="shared" si="1"/>
        <v>657.9640945746321</v>
      </c>
      <c r="H25" s="18">
        <f t="shared" si="50"/>
        <v>524740</v>
      </c>
      <c r="I25" s="18">
        <f t="shared" si="50"/>
        <v>817436.24</v>
      </c>
      <c r="J25" s="18">
        <f t="shared" si="3"/>
        <v>1557.7928879063918</v>
      </c>
      <c r="K25" s="18">
        <v>66890</v>
      </c>
      <c r="L25" s="18">
        <v>95633.64</v>
      </c>
      <c r="M25" s="18">
        <f t="shared" si="4"/>
        <v>1429.7150545672</v>
      </c>
      <c r="N25" s="18">
        <v>117267</v>
      </c>
      <c r="O25" s="18">
        <v>93410.54</v>
      </c>
      <c r="P25" s="18">
        <f t="shared" si="5"/>
        <v>796.5628864045298</v>
      </c>
      <c r="Q25" s="18">
        <f t="shared" si="51"/>
        <v>184157</v>
      </c>
      <c r="R25" s="18">
        <f t="shared" si="51"/>
        <v>189044.18</v>
      </c>
      <c r="S25" s="18">
        <f t="shared" si="7"/>
        <v>1026.5381169328346</v>
      </c>
      <c r="T25" s="18">
        <v>49453</v>
      </c>
      <c r="U25" s="18">
        <v>131410.7</v>
      </c>
      <c r="V25" s="18">
        <f t="shared" si="8"/>
        <v>2657.28469455847</v>
      </c>
      <c r="W25" s="18">
        <v>24649</v>
      </c>
      <c r="X25" s="18">
        <v>171341.33</v>
      </c>
      <c r="Y25" s="18">
        <f t="shared" si="42"/>
        <v>6951.248732200089</v>
      </c>
      <c r="Z25" s="18"/>
      <c r="AA25" s="18"/>
      <c r="AB25" s="18"/>
      <c r="AC25" s="18">
        <f t="shared" si="43"/>
        <v>782999</v>
      </c>
      <c r="AD25" s="18">
        <f t="shared" si="43"/>
        <v>1309232.45</v>
      </c>
      <c r="AE25" s="18">
        <f t="shared" si="10"/>
        <v>1672.0742299798594</v>
      </c>
      <c r="AF25" s="19"/>
      <c r="AG25" s="19"/>
      <c r="AH25" s="19"/>
      <c r="AI25" s="19"/>
      <c r="AJ25" s="19"/>
      <c r="AK25" s="19"/>
      <c r="AL25" s="19">
        <v>7612</v>
      </c>
      <c r="AM25" s="19">
        <v>6655.84</v>
      </c>
      <c r="AN25" s="19">
        <f t="shared" si="24"/>
        <v>874.3878087230688</v>
      </c>
      <c r="AO25" s="19">
        <v>157</v>
      </c>
      <c r="AP25" s="19">
        <v>39.2</v>
      </c>
      <c r="AQ25" s="19">
        <f t="shared" si="25"/>
        <v>249.68152866242042</v>
      </c>
      <c r="AR25" s="19">
        <v>11571</v>
      </c>
      <c r="AS25" s="19">
        <v>10006.71</v>
      </c>
      <c r="AT25" s="19">
        <f t="shared" si="26"/>
        <v>864.8094373865698</v>
      </c>
      <c r="AU25" s="19">
        <f t="shared" si="27"/>
        <v>19340</v>
      </c>
      <c r="AV25" s="19">
        <f t="shared" si="27"/>
        <v>16701.75</v>
      </c>
      <c r="AW25" s="19">
        <f t="shared" si="28"/>
        <v>863.5858324715615</v>
      </c>
      <c r="AX25" s="18">
        <v>7500</v>
      </c>
      <c r="AY25" s="18">
        <v>349392</v>
      </c>
      <c r="AZ25" s="18">
        <f t="shared" si="11"/>
        <v>46585.6</v>
      </c>
      <c r="BA25" s="18">
        <v>25966</v>
      </c>
      <c r="BB25" s="18">
        <v>1855585</v>
      </c>
      <c r="BC25" s="18">
        <f t="shared" si="29"/>
        <v>71462.10429022569</v>
      </c>
      <c r="BD25" s="19">
        <v>2</v>
      </c>
      <c r="BE25" s="19">
        <v>5.16</v>
      </c>
      <c r="BF25" s="19">
        <f aca="true" t="shared" si="52" ref="BF25:BF43">(BE25)/BD25*1000</f>
        <v>2580</v>
      </c>
      <c r="BG25" s="19"/>
      <c r="BH25" s="19"/>
      <c r="BI25" s="19"/>
      <c r="BJ25" s="19">
        <v>17089</v>
      </c>
      <c r="BK25" s="19">
        <v>9739.27</v>
      </c>
      <c r="BL25" s="19">
        <f t="shared" si="30"/>
        <v>569.9145649248054</v>
      </c>
      <c r="BM25" s="19">
        <f t="shared" si="15"/>
        <v>17091</v>
      </c>
      <c r="BN25" s="19">
        <f t="shared" si="15"/>
        <v>9744.43</v>
      </c>
      <c r="BO25" s="19">
        <f t="shared" si="31"/>
        <v>570.1497864373061</v>
      </c>
      <c r="BP25" s="19">
        <f t="shared" si="16"/>
        <v>50557</v>
      </c>
      <c r="BQ25" s="19">
        <f t="shared" si="16"/>
        <v>2214721.43</v>
      </c>
      <c r="BR25" s="19">
        <f t="shared" si="32"/>
        <v>43806.42502521906</v>
      </c>
      <c r="BS25" s="19">
        <v>2072</v>
      </c>
      <c r="BT25" s="19">
        <v>33382.07</v>
      </c>
      <c r="BU25" s="19">
        <f t="shared" si="20"/>
        <v>16111.037644787644</v>
      </c>
      <c r="BV25" s="19">
        <v>5193</v>
      </c>
      <c r="BW25" s="19">
        <v>107689.53</v>
      </c>
      <c r="BX25" s="19">
        <f t="shared" si="13"/>
        <v>20737.440785673018</v>
      </c>
      <c r="BY25" s="19">
        <v>5894</v>
      </c>
      <c r="BZ25" s="19">
        <v>136715.76</v>
      </c>
      <c r="CA25" s="19">
        <f t="shared" si="33"/>
        <v>23195.75161180862</v>
      </c>
      <c r="CB25" s="19"/>
      <c r="CC25" s="19"/>
      <c r="CD25" s="19"/>
      <c r="CE25" s="19">
        <v>31690</v>
      </c>
      <c r="CF25" s="19">
        <v>341316.65</v>
      </c>
      <c r="CG25" s="19">
        <f t="shared" si="14"/>
        <v>10770.484379930578</v>
      </c>
      <c r="CH25" s="19">
        <f t="shared" si="44"/>
        <v>44849</v>
      </c>
      <c r="CI25" s="19">
        <f t="shared" si="17"/>
        <v>619104.01</v>
      </c>
      <c r="CJ25" s="19">
        <f t="shared" si="34"/>
        <v>13804.187607304511</v>
      </c>
      <c r="CK25" s="19">
        <v>965</v>
      </c>
      <c r="CL25" s="19">
        <v>8848.42</v>
      </c>
      <c r="CM25" s="19">
        <f t="shared" si="21"/>
        <v>9169.347150259067</v>
      </c>
      <c r="CN25" s="19">
        <v>26100</v>
      </c>
      <c r="CO25" s="19">
        <v>363969.9</v>
      </c>
      <c r="CP25" s="19">
        <f t="shared" si="35"/>
        <v>13945.206896551725</v>
      </c>
      <c r="CQ25" s="19"/>
      <c r="CR25" s="19"/>
      <c r="CS25" s="19"/>
      <c r="CT25" s="19">
        <v>11508</v>
      </c>
      <c r="CU25" s="19">
        <v>100225.52</v>
      </c>
      <c r="CV25" s="19">
        <f t="shared" si="36"/>
        <v>8709.204031977755</v>
      </c>
      <c r="CW25" s="19">
        <v>970</v>
      </c>
      <c r="CX25" s="19">
        <v>34615.95</v>
      </c>
      <c r="CY25" s="19">
        <f t="shared" si="45"/>
        <v>35686.54639175257</v>
      </c>
      <c r="CZ25" s="19">
        <f t="shared" si="46"/>
        <v>39543</v>
      </c>
      <c r="DA25" s="19">
        <f t="shared" si="18"/>
        <v>507659.79</v>
      </c>
      <c r="DB25" s="19">
        <f t="shared" si="37"/>
        <v>12838.170851983916</v>
      </c>
      <c r="DC25" s="19">
        <v>1057</v>
      </c>
      <c r="DD25" s="19">
        <v>10323.29</v>
      </c>
      <c r="DE25" s="19">
        <f t="shared" si="22"/>
        <v>9766.59413434248</v>
      </c>
      <c r="DF25" s="19">
        <v>683</v>
      </c>
      <c r="DG25" s="19">
        <v>513.36</v>
      </c>
      <c r="DH25" s="19">
        <f t="shared" si="47"/>
        <v>751.6251830161054</v>
      </c>
      <c r="DI25" s="19"/>
      <c r="DJ25" s="19"/>
      <c r="DK25" s="19"/>
      <c r="DL25" s="19"/>
      <c r="DM25" s="19"/>
      <c r="DN25" s="19"/>
      <c r="DO25" s="19">
        <v>850</v>
      </c>
      <c r="DP25" s="19">
        <v>15676.01</v>
      </c>
      <c r="DQ25" s="19">
        <f t="shared" si="23"/>
        <v>18442.364705882355</v>
      </c>
      <c r="DR25" s="19">
        <f t="shared" si="48"/>
        <v>2590</v>
      </c>
      <c r="DS25" s="19">
        <f t="shared" si="38"/>
        <v>26512.660000000003</v>
      </c>
      <c r="DT25" s="19">
        <f t="shared" si="39"/>
        <v>10236.548262548264</v>
      </c>
      <c r="DU25" s="18">
        <v>102</v>
      </c>
      <c r="DV25" s="18">
        <v>610.8</v>
      </c>
      <c r="DW25" s="18">
        <f t="shared" si="49"/>
        <v>5988.235294117646</v>
      </c>
      <c r="DX25" s="18">
        <f t="shared" si="19"/>
        <v>939980</v>
      </c>
      <c r="DY25" s="18">
        <f t="shared" si="19"/>
        <v>4694542.89</v>
      </c>
      <c r="DZ25" s="18">
        <f t="shared" si="40"/>
        <v>4994.30082554948</v>
      </c>
      <c r="EA25" s="18">
        <f>'[1]باغی'!EA22+zeraee!DX25</f>
        <v>978292</v>
      </c>
      <c r="EB25" s="18">
        <f>'[1]باغی'!EB22+zeraee!DY25</f>
        <v>4760106.89</v>
      </c>
      <c r="EC25" s="18">
        <f t="shared" si="41"/>
        <v>4865.73220469962</v>
      </c>
    </row>
    <row r="26" spans="1:133" ht="12" customHeight="1">
      <c r="A26" s="17" t="s">
        <v>35</v>
      </c>
      <c r="B26" s="18">
        <v>244340</v>
      </c>
      <c r="C26" s="18">
        <v>534638.49</v>
      </c>
      <c r="D26" s="18">
        <f t="shared" si="0"/>
        <v>2188.092371285913</v>
      </c>
      <c r="E26" s="18">
        <v>237924</v>
      </c>
      <c r="F26" s="18">
        <v>168256.08</v>
      </c>
      <c r="G26" s="18">
        <f t="shared" si="1"/>
        <v>707.1841428355273</v>
      </c>
      <c r="H26" s="18">
        <f t="shared" si="50"/>
        <v>482264</v>
      </c>
      <c r="I26" s="18">
        <f t="shared" si="50"/>
        <v>702894.57</v>
      </c>
      <c r="J26" s="18">
        <f t="shared" si="3"/>
        <v>1457.489196788481</v>
      </c>
      <c r="K26" s="18">
        <v>27895</v>
      </c>
      <c r="L26" s="18">
        <v>37904.99</v>
      </c>
      <c r="M26" s="18">
        <f t="shared" si="4"/>
        <v>1358.845312780068</v>
      </c>
      <c r="N26" s="18">
        <v>118426</v>
      </c>
      <c r="O26" s="18">
        <v>81782.5</v>
      </c>
      <c r="P26" s="18">
        <f t="shared" si="5"/>
        <v>690.5789269248307</v>
      </c>
      <c r="Q26" s="18">
        <f t="shared" si="51"/>
        <v>146321</v>
      </c>
      <c r="R26" s="18">
        <f t="shared" si="51"/>
        <v>119687.48999999999</v>
      </c>
      <c r="S26" s="18">
        <f t="shared" si="7"/>
        <v>817.9788957155841</v>
      </c>
      <c r="T26" s="18">
        <v>44982</v>
      </c>
      <c r="U26" s="18">
        <v>119757.03</v>
      </c>
      <c r="V26" s="18">
        <f t="shared" si="8"/>
        <v>2662.3322662398296</v>
      </c>
      <c r="W26" s="18">
        <v>37277</v>
      </c>
      <c r="X26" s="18">
        <v>287920.38</v>
      </c>
      <c r="Y26" s="18">
        <f t="shared" si="42"/>
        <v>7723.807709847896</v>
      </c>
      <c r="Z26" s="18"/>
      <c r="AA26" s="18"/>
      <c r="AB26" s="18"/>
      <c r="AC26" s="18">
        <f t="shared" si="43"/>
        <v>710844</v>
      </c>
      <c r="AD26" s="18">
        <f t="shared" si="43"/>
        <v>1230259.47</v>
      </c>
      <c r="AE26" s="18">
        <f t="shared" si="10"/>
        <v>1730.7024748045985</v>
      </c>
      <c r="AF26" s="19"/>
      <c r="AG26" s="19"/>
      <c r="AH26" s="19"/>
      <c r="AI26" s="19"/>
      <c r="AJ26" s="19"/>
      <c r="AK26" s="19"/>
      <c r="AL26" s="19">
        <v>5814</v>
      </c>
      <c r="AM26" s="19">
        <v>2744.41</v>
      </c>
      <c r="AN26" s="19">
        <f t="shared" si="24"/>
        <v>472.03474372205017</v>
      </c>
      <c r="AO26" s="19">
        <v>51</v>
      </c>
      <c r="AP26" s="19">
        <v>16.45</v>
      </c>
      <c r="AQ26" s="19">
        <f t="shared" si="25"/>
        <v>322.5490196078431</v>
      </c>
      <c r="AR26" s="19">
        <v>11658</v>
      </c>
      <c r="AS26" s="19">
        <v>12806.4</v>
      </c>
      <c r="AT26" s="19">
        <f t="shared" si="26"/>
        <v>1098.5074626865671</v>
      </c>
      <c r="AU26" s="19">
        <f t="shared" si="27"/>
        <v>17523</v>
      </c>
      <c r="AV26" s="19">
        <f t="shared" si="27"/>
        <v>15567.26</v>
      </c>
      <c r="AW26" s="19">
        <f t="shared" si="28"/>
        <v>888.390115847743</v>
      </c>
      <c r="AX26" s="18">
        <v>7200</v>
      </c>
      <c r="AY26" s="18">
        <v>291238</v>
      </c>
      <c r="AZ26" s="18">
        <f t="shared" si="11"/>
        <v>40449.72222222222</v>
      </c>
      <c r="BA26" s="18">
        <v>26156</v>
      </c>
      <c r="BB26" s="18">
        <v>1867770</v>
      </c>
      <c r="BC26" s="18">
        <f t="shared" si="29"/>
        <v>71408.85456491819</v>
      </c>
      <c r="BD26" s="19">
        <v>41</v>
      </c>
      <c r="BE26" s="19">
        <v>37.43</v>
      </c>
      <c r="BF26" s="19">
        <f t="shared" si="52"/>
        <v>912.9268292682927</v>
      </c>
      <c r="BG26" s="19"/>
      <c r="BH26" s="19"/>
      <c r="BI26" s="19"/>
      <c r="BJ26" s="19">
        <v>15091</v>
      </c>
      <c r="BK26" s="19">
        <v>7578.08</v>
      </c>
      <c r="BL26" s="19">
        <f t="shared" si="30"/>
        <v>502.1589026572129</v>
      </c>
      <c r="BM26" s="19">
        <f t="shared" si="15"/>
        <v>15132</v>
      </c>
      <c r="BN26" s="19">
        <f t="shared" si="15"/>
        <v>7615.51</v>
      </c>
      <c r="BO26" s="19">
        <f t="shared" si="31"/>
        <v>503.27187417393606</v>
      </c>
      <c r="BP26" s="19">
        <f t="shared" si="16"/>
        <v>48488</v>
      </c>
      <c r="BQ26" s="19">
        <f t="shared" si="16"/>
        <v>2166623.51</v>
      </c>
      <c r="BR26" s="19">
        <f t="shared" si="32"/>
        <v>44683.705452895556</v>
      </c>
      <c r="BS26" s="19">
        <v>1128</v>
      </c>
      <c r="BT26" s="19">
        <v>14808.33</v>
      </c>
      <c r="BU26" s="19">
        <f t="shared" si="20"/>
        <v>13127.952127659573</v>
      </c>
      <c r="BV26" s="19">
        <v>6799</v>
      </c>
      <c r="BW26" s="19">
        <v>107530.56</v>
      </c>
      <c r="BX26" s="19">
        <f t="shared" si="13"/>
        <v>15815.64347698191</v>
      </c>
      <c r="BY26" s="19">
        <v>4734</v>
      </c>
      <c r="BZ26" s="19">
        <v>96476.52</v>
      </c>
      <c r="CA26" s="19">
        <f t="shared" si="33"/>
        <v>20379.493029150824</v>
      </c>
      <c r="CB26" s="19"/>
      <c r="CC26" s="19"/>
      <c r="CD26" s="19"/>
      <c r="CE26" s="19">
        <v>21437</v>
      </c>
      <c r="CF26" s="19">
        <v>165124.22</v>
      </c>
      <c r="CG26" s="19">
        <f t="shared" si="14"/>
        <v>7702.767178243224</v>
      </c>
      <c r="CH26" s="19">
        <f t="shared" si="44"/>
        <v>34098</v>
      </c>
      <c r="CI26" s="19">
        <f t="shared" si="17"/>
        <v>383939.63</v>
      </c>
      <c r="CJ26" s="19">
        <f t="shared" si="34"/>
        <v>11259.887090151915</v>
      </c>
      <c r="CK26" s="19">
        <v>1883</v>
      </c>
      <c r="CL26" s="19">
        <v>20234.12</v>
      </c>
      <c r="CM26" s="19">
        <f t="shared" si="21"/>
        <v>10745.68242166755</v>
      </c>
      <c r="CN26" s="19">
        <v>19345</v>
      </c>
      <c r="CO26" s="19">
        <v>417357.75</v>
      </c>
      <c r="CP26" s="19">
        <f t="shared" si="35"/>
        <v>21574.450762470926</v>
      </c>
      <c r="CQ26" s="19"/>
      <c r="CR26" s="19"/>
      <c r="CS26" s="19"/>
      <c r="CT26" s="19">
        <v>7897</v>
      </c>
      <c r="CU26" s="19">
        <v>88578.18</v>
      </c>
      <c r="CV26" s="19">
        <f t="shared" si="36"/>
        <v>11216.68734962644</v>
      </c>
      <c r="CW26" s="19">
        <v>1036</v>
      </c>
      <c r="CX26" s="19">
        <v>37010.2</v>
      </c>
      <c r="CY26" s="19">
        <f t="shared" si="45"/>
        <v>35724.13127413127</v>
      </c>
      <c r="CZ26" s="19">
        <f t="shared" si="46"/>
        <v>30161</v>
      </c>
      <c r="DA26" s="19">
        <f t="shared" si="18"/>
        <v>563180.25</v>
      </c>
      <c r="DB26" s="19">
        <f t="shared" si="37"/>
        <v>18672.466098604156</v>
      </c>
      <c r="DC26" s="19">
        <v>2340</v>
      </c>
      <c r="DD26" s="19">
        <v>23773.76</v>
      </c>
      <c r="DE26" s="19">
        <f t="shared" si="22"/>
        <v>10159.726495726496</v>
      </c>
      <c r="DF26" s="19">
        <v>530</v>
      </c>
      <c r="DG26" s="19">
        <v>1060</v>
      </c>
      <c r="DH26" s="19">
        <f t="shared" si="47"/>
        <v>2000</v>
      </c>
      <c r="DI26" s="19"/>
      <c r="DJ26" s="19"/>
      <c r="DK26" s="19"/>
      <c r="DL26" s="19"/>
      <c r="DM26" s="19"/>
      <c r="DN26" s="19"/>
      <c r="DO26" s="19">
        <v>0</v>
      </c>
      <c r="DP26" s="19">
        <v>0</v>
      </c>
      <c r="DQ26" s="19"/>
      <c r="DR26" s="19">
        <f t="shared" si="48"/>
        <v>2870</v>
      </c>
      <c r="DS26" s="19">
        <f t="shared" si="38"/>
        <v>24833.76</v>
      </c>
      <c r="DT26" s="19">
        <f t="shared" si="39"/>
        <v>8652.878048780487</v>
      </c>
      <c r="DU26" s="18">
        <v>615</v>
      </c>
      <c r="DV26" s="18">
        <v>739.89</v>
      </c>
      <c r="DW26" s="18">
        <f t="shared" si="49"/>
        <v>1203.0731707317073</v>
      </c>
      <c r="DX26" s="18">
        <f t="shared" si="19"/>
        <v>844599</v>
      </c>
      <c r="DY26" s="18">
        <f t="shared" si="19"/>
        <v>4385143.769999999</v>
      </c>
      <c r="DZ26" s="18">
        <f t="shared" si="40"/>
        <v>5191.983142295929</v>
      </c>
      <c r="EA26" s="18">
        <f>'[1]باغی'!EA23+zeraee!DX26</f>
        <v>883390</v>
      </c>
      <c r="EB26" s="18">
        <f>'[1]باغی'!EB23+zeraee!DY26</f>
        <v>4528644.769999999</v>
      </c>
      <c r="EC26" s="18">
        <f t="shared" si="41"/>
        <v>5126.43879826577</v>
      </c>
    </row>
    <row r="27" spans="1:133" ht="12" customHeight="1">
      <c r="A27" s="17" t="s">
        <v>37</v>
      </c>
      <c r="B27" s="18">
        <v>241879</v>
      </c>
      <c r="C27" s="18">
        <v>452588.98</v>
      </c>
      <c r="D27" s="18">
        <f t="shared" si="0"/>
        <v>1871.1379656770532</v>
      </c>
      <c r="E27" s="18">
        <v>235609</v>
      </c>
      <c r="F27" s="18">
        <v>73010</v>
      </c>
      <c r="G27" s="18">
        <f t="shared" si="1"/>
        <v>309.87780602608564</v>
      </c>
      <c r="H27" s="18">
        <f t="shared" si="50"/>
        <v>477488</v>
      </c>
      <c r="I27" s="18">
        <f t="shared" si="50"/>
        <v>525598.98</v>
      </c>
      <c r="J27" s="18">
        <f t="shared" si="3"/>
        <v>1100.7585112086585</v>
      </c>
      <c r="K27" s="18">
        <v>30378</v>
      </c>
      <c r="L27" s="18">
        <v>38488.56</v>
      </c>
      <c r="M27" s="18">
        <f t="shared" si="4"/>
        <v>1266.987951807229</v>
      </c>
      <c r="N27" s="18">
        <v>67723</v>
      </c>
      <c r="O27" s="18">
        <v>52149.51</v>
      </c>
      <c r="P27" s="18">
        <f t="shared" si="5"/>
        <v>770.0413448902145</v>
      </c>
      <c r="Q27" s="18">
        <f t="shared" si="51"/>
        <v>98101</v>
      </c>
      <c r="R27" s="18">
        <f t="shared" si="51"/>
        <v>90638.07</v>
      </c>
      <c r="S27" s="18">
        <f t="shared" si="7"/>
        <v>923.9260557996352</v>
      </c>
      <c r="T27" s="18">
        <v>53256</v>
      </c>
      <c r="U27" s="18">
        <v>147609.3</v>
      </c>
      <c r="V27" s="18">
        <f t="shared" si="8"/>
        <v>2771.6933303289766</v>
      </c>
      <c r="W27" s="18">
        <v>9551</v>
      </c>
      <c r="X27" s="18">
        <v>42424.89</v>
      </c>
      <c r="Y27" s="18">
        <f t="shared" si="42"/>
        <v>4441.931734896869</v>
      </c>
      <c r="Z27" s="18"/>
      <c r="AA27" s="18"/>
      <c r="AB27" s="18"/>
      <c r="AC27" s="18">
        <f t="shared" si="43"/>
        <v>638396</v>
      </c>
      <c r="AD27" s="18">
        <f t="shared" si="43"/>
        <v>806271.24</v>
      </c>
      <c r="AE27" s="18">
        <f t="shared" si="10"/>
        <v>1262.9641163165181</v>
      </c>
      <c r="AF27" s="19"/>
      <c r="AG27" s="19"/>
      <c r="AH27" s="19"/>
      <c r="AI27" s="19"/>
      <c r="AJ27" s="19"/>
      <c r="AK27" s="19"/>
      <c r="AL27" s="19">
        <v>6255</v>
      </c>
      <c r="AM27" s="19">
        <v>5662.76</v>
      </c>
      <c r="AN27" s="19">
        <f t="shared" si="24"/>
        <v>905.3173461231015</v>
      </c>
      <c r="AO27" s="19">
        <v>1</v>
      </c>
      <c r="AP27" s="19">
        <v>0.59</v>
      </c>
      <c r="AQ27" s="19">
        <f t="shared" si="25"/>
        <v>590</v>
      </c>
      <c r="AR27" s="19">
        <v>11435</v>
      </c>
      <c r="AS27" s="19">
        <v>9117.46</v>
      </c>
      <c r="AT27" s="19">
        <f t="shared" si="26"/>
        <v>797.3292522955837</v>
      </c>
      <c r="AU27" s="19">
        <f t="shared" si="27"/>
        <v>17691</v>
      </c>
      <c r="AV27" s="19">
        <f t="shared" si="27"/>
        <v>14780.81</v>
      </c>
      <c r="AW27" s="19">
        <f t="shared" si="28"/>
        <v>835.4988412186988</v>
      </c>
      <c r="AX27" s="18">
        <v>3100</v>
      </c>
      <c r="AY27" s="18">
        <v>157151</v>
      </c>
      <c r="AZ27" s="18">
        <f t="shared" si="11"/>
        <v>50693.87096774194</v>
      </c>
      <c r="BA27" s="18">
        <v>26156</v>
      </c>
      <c r="BB27" s="18">
        <v>1857242</v>
      </c>
      <c r="BC27" s="18">
        <f t="shared" si="29"/>
        <v>71006.3465361676</v>
      </c>
      <c r="BD27" s="19">
        <v>147</v>
      </c>
      <c r="BE27" s="19">
        <v>247.99</v>
      </c>
      <c r="BF27" s="19">
        <f t="shared" si="52"/>
        <v>1687.0068027210884</v>
      </c>
      <c r="BG27" s="19"/>
      <c r="BH27" s="19"/>
      <c r="BI27" s="19"/>
      <c r="BJ27" s="19">
        <v>6727</v>
      </c>
      <c r="BK27" s="19">
        <v>3766.45</v>
      </c>
      <c r="BL27" s="19">
        <f t="shared" si="30"/>
        <v>559.900401367623</v>
      </c>
      <c r="BM27" s="19">
        <f aca="true" t="shared" si="53" ref="BM27:BN44">BJ27+BG27+BD27</f>
        <v>6874</v>
      </c>
      <c r="BN27" s="19">
        <f t="shared" si="53"/>
        <v>4014.4399999999996</v>
      </c>
      <c r="BO27" s="19">
        <f t="shared" si="31"/>
        <v>584.0034914169333</v>
      </c>
      <c r="BP27" s="19">
        <f t="shared" si="16"/>
        <v>36130</v>
      </c>
      <c r="BQ27" s="19">
        <f t="shared" si="16"/>
        <v>2018407.44</v>
      </c>
      <c r="BR27" s="19">
        <f t="shared" si="32"/>
        <v>55865.138112371984</v>
      </c>
      <c r="BS27" s="19">
        <v>1511</v>
      </c>
      <c r="BT27" s="19">
        <v>20184.02</v>
      </c>
      <c r="BU27" s="19">
        <f t="shared" si="20"/>
        <v>13358.054268696227</v>
      </c>
      <c r="BV27" s="19">
        <v>5320</v>
      </c>
      <c r="BW27" s="19">
        <v>109194.06</v>
      </c>
      <c r="BX27" s="19">
        <f t="shared" si="13"/>
        <v>20525.1992481203</v>
      </c>
      <c r="BY27" s="19">
        <v>3928</v>
      </c>
      <c r="BZ27" s="19">
        <v>58429.55</v>
      </c>
      <c r="CA27" s="19">
        <f t="shared" si="33"/>
        <v>14875.1400203666</v>
      </c>
      <c r="CB27" s="19"/>
      <c r="CC27" s="19"/>
      <c r="CD27" s="19"/>
      <c r="CE27" s="19">
        <v>9374</v>
      </c>
      <c r="CF27" s="19">
        <v>121884.43</v>
      </c>
      <c r="CG27" s="19">
        <f t="shared" si="14"/>
        <v>13002.392788564111</v>
      </c>
      <c r="CH27" s="19">
        <f t="shared" si="44"/>
        <v>20133</v>
      </c>
      <c r="CI27" s="19">
        <f t="shared" si="44"/>
        <v>309692.06</v>
      </c>
      <c r="CJ27" s="19">
        <f t="shared" si="34"/>
        <v>15382.310634282025</v>
      </c>
      <c r="CK27" s="19">
        <v>1748</v>
      </c>
      <c r="CL27" s="19">
        <v>18859.03</v>
      </c>
      <c r="CM27" s="19">
        <f t="shared" si="21"/>
        <v>10788.91876430206</v>
      </c>
      <c r="CN27" s="19">
        <v>18041</v>
      </c>
      <c r="CO27" s="19">
        <v>221257.55</v>
      </c>
      <c r="CP27" s="19">
        <f t="shared" si="35"/>
        <v>12264.151100271603</v>
      </c>
      <c r="CQ27" s="19"/>
      <c r="CR27" s="19"/>
      <c r="CS27" s="19"/>
      <c r="CT27" s="19">
        <v>7544</v>
      </c>
      <c r="CU27" s="19">
        <v>50779.59</v>
      </c>
      <c r="CV27" s="19">
        <f t="shared" si="36"/>
        <v>6731.122746553552</v>
      </c>
      <c r="CW27" s="19">
        <v>1168</v>
      </c>
      <c r="CX27" s="19">
        <v>36157.15</v>
      </c>
      <c r="CY27" s="19">
        <f t="shared" si="45"/>
        <v>30956.464041095893</v>
      </c>
      <c r="CZ27" s="19">
        <f t="shared" si="46"/>
        <v>28501</v>
      </c>
      <c r="DA27" s="19">
        <f t="shared" si="46"/>
        <v>327053.31999999995</v>
      </c>
      <c r="DB27" s="19">
        <f t="shared" si="37"/>
        <v>11475.152450791198</v>
      </c>
      <c r="DC27" s="19">
        <v>2264</v>
      </c>
      <c r="DD27" s="19">
        <v>24092.92</v>
      </c>
      <c r="DE27" s="19">
        <f t="shared" si="22"/>
        <v>10641.749116607773</v>
      </c>
      <c r="DF27" s="19">
        <v>30</v>
      </c>
      <c r="DG27" s="19">
        <v>95</v>
      </c>
      <c r="DH27" s="19">
        <f t="shared" si="47"/>
        <v>3166.6666666666665</v>
      </c>
      <c r="DI27" s="19"/>
      <c r="DJ27" s="19"/>
      <c r="DK27" s="19"/>
      <c r="DL27" s="19"/>
      <c r="DM27" s="19"/>
      <c r="DN27" s="19"/>
      <c r="DO27" s="19">
        <v>213</v>
      </c>
      <c r="DP27" s="19">
        <v>992.44</v>
      </c>
      <c r="DQ27" s="19">
        <f t="shared" si="23"/>
        <v>4659.342723004695</v>
      </c>
      <c r="DR27" s="19">
        <f t="shared" si="48"/>
        <v>2507</v>
      </c>
      <c r="DS27" s="19">
        <f t="shared" si="38"/>
        <v>25180.359999999997</v>
      </c>
      <c r="DT27" s="19">
        <f t="shared" si="39"/>
        <v>10044.020741922615</v>
      </c>
      <c r="DU27" s="18">
        <v>739</v>
      </c>
      <c r="DV27" s="18">
        <v>15244.19</v>
      </c>
      <c r="DW27" s="18">
        <f t="shared" si="49"/>
        <v>20628.13261163735</v>
      </c>
      <c r="DX27" s="18">
        <f t="shared" si="19"/>
        <v>744097</v>
      </c>
      <c r="DY27" s="18">
        <f t="shared" si="19"/>
        <v>3516629.42</v>
      </c>
      <c r="DZ27" s="18">
        <f t="shared" si="40"/>
        <v>4726.036282903977</v>
      </c>
      <c r="EA27" s="18">
        <f>'[1]باغی'!EA24+zeraee!DX27</f>
        <v>785487</v>
      </c>
      <c r="EB27" s="18">
        <f>'[1]باغی'!EB24+zeraee!DY27</f>
        <v>3682215.42</v>
      </c>
      <c r="EC27" s="18">
        <f t="shared" si="41"/>
        <v>4687.812045266184</v>
      </c>
    </row>
    <row r="28" spans="1:133" ht="12" customHeight="1">
      <c r="A28" s="17" t="s">
        <v>34</v>
      </c>
      <c r="B28" s="18">
        <v>265592</v>
      </c>
      <c r="C28" s="18">
        <v>734376.25</v>
      </c>
      <c r="D28" s="18">
        <f t="shared" si="0"/>
        <v>2765.0541055453477</v>
      </c>
      <c r="E28" s="18">
        <v>261840</v>
      </c>
      <c r="F28" s="18">
        <v>207489.16</v>
      </c>
      <c r="G28" s="18">
        <f t="shared" si="1"/>
        <v>792.4272838374579</v>
      </c>
      <c r="H28" s="18">
        <f t="shared" si="50"/>
        <v>527432</v>
      </c>
      <c r="I28" s="18">
        <f t="shared" si="50"/>
        <v>941865.41</v>
      </c>
      <c r="J28" s="18">
        <f t="shared" si="3"/>
        <v>1785.7570454579927</v>
      </c>
      <c r="K28" s="18">
        <v>43055</v>
      </c>
      <c r="L28" s="18">
        <v>72814.48</v>
      </c>
      <c r="M28" s="18">
        <f t="shared" si="4"/>
        <v>1691.1968412495644</v>
      </c>
      <c r="N28" s="18">
        <v>126595</v>
      </c>
      <c r="O28" s="18">
        <v>106753.66</v>
      </c>
      <c r="P28" s="18">
        <f t="shared" si="5"/>
        <v>843.2691654488724</v>
      </c>
      <c r="Q28" s="18">
        <f t="shared" si="51"/>
        <v>169650</v>
      </c>
      <c r="R28" s="18">
        <f t="shared" si="51"/>
        <v>179568.14</v>
      </c>
      <c r="S28" s="18">
        <f t="shared" si="7"/>
        <v>1058.46236368995</v>
      </c>
      <c r="T28" s="18">
        <v>49544</v>
      </c>
      <c r="U28" s="18">
        <v>132913.75</v>
      </c>
      <c r="V28" s="18">
        <f t="shared" si="8"/>
        <v>2682.7416034232197</v>
      </c>
      <c r="W28" s="18">
        <v>9551</v>
      </c>
      <c r="X28" s="18">
        <v>42424.89</v>
      </c>
      <c r="Y28" s="18">
        <f t="shared" si="42"/>
        <v>4441.931734896869</v>
      </c>
      <c r="Z28" s="18"/>
      <c r="AA28" s="18"/>
      <c r="AB28" s="18"/>
      <c r="AC28" s="18">
        <f t="shared" si="43"/>
        <v>756177</v>
      </c>
      <c r="AD28" s="18">
        <f t="shared" si="43"/>
        <v>1296772.19</v>
      </c>
      <c r="AE28" s="18">
        <f t="shared" si="10"/>
        <v>1714.9056239478323</v>
      </c>
      <c r="AF28" s="19"/>
      <c r="AG28" s="19"/>
      <c r="AH28" s="19"/>
      <c r="AI28" s="19"/>
      <c r="AJ28" s="19"/>
      <c r="AK28" s="19"/>
      <c r="AL28" s="19">
        <v>6255</v>
      </c>
      <c r="AM28" s="19">
        <v>5662.76</v>
      </c>
      <c r="AN28" s="19">
        <f t="shared" si="24"/>
        <v>905.3173461231015</v>
      </c>
      <c r="AO28" s="19">
        <v>1</v>
      </c>
      <c r="AP28" s="19">
        <v>0.59</v>
      </c>
      <c r="AQ28" s="19">
        <f t="shared" si="25"/>
        <v>590</v>
      </c>
      <c r="AR28" s="19">
        <v>11435</v>
      </c>
      <c r="AS28" s="19">
        <v>9117.46</v>
      </c>
      <c r="AT28" s="19">
        <f t="shared" si="26"/>
        <v>797.3292522955837</v>
      </c>
      <c r="AU28" s="19">
        <f t="shared" si="27"/>
        <v>17691</v>
      </c>
      <c r="AV28" s="19">
        <f t="shared" si="27"/>
        <v>14780.81</v>
      </c>
      <c r="AW28" s="19">
        <f t="shared" si="28"/>
        <v>835.4988412186988</v>
      </c>
      <c r="AX28" s="18">
        <v>8200</v>
      </c>
      <c r="AY28" s="18">
        <v>370462</v>
      </c>
      <c r="AZ28" s="18">
        <f t="shared" si="11"/>
        <v>45178.29268292683</v>
      </c>
      <c r="BA28" s="18">
        <v>25015</v>
      </c>
      <c r="BB28" s="18">
        <v>1858547</v>
      </c>
      <c r="BC28" s="18">
        <f t="shared" si="29"/>
        <v>74297.30161902859</v>
      </c>
      <c r="BD28" s="19">
        <v>147</v>
      </c>
      <c r="BE28" s="19">
        <v>247.99</v>
      </c>
      <c r="BF28" s="19">
        <f t="shared" si="52"/>
        <v>1687.0068027210884</v>
      </c>
      <c r="BG28" s="19"/>
      <c r="BH28" s="19"/>
      <c r="BI28" s="19"/>
      <c r="BJ28" s="19">
        <v>6727</v>
      </c>
      <c r="BK28" s="19">
        <v>3766.45</v>
      </c>
      <c r="BL28" s="19">
        <f t="shared" si="30"/>
        <v>559.900401367623</v>
      </c>
      <c r="BM28" s="19">
        <f t="shared" si="53"/>
        <v>6874</v>
      </c>
      <c r="BN28" s="19">
        <f t="shared" si="53"/>
        <v>4014.4399999999996</v>
      </c>
      <c r="BO28" s="19">
        <f t="shared" si="31"/>
        <v>584.0034914169333</v>
      </c>
      <c r="BP28" s="19">
        <f t="shared" si="16"/>
        <v>40089</v>
      </c>
      <c r="BQ28" s="19">
        <f t="shared" si="16"/>
        <v>2233023.44</v>
      </c>
      <c r="BR28" s="19">
        <f t="shared" si="32"/>
        <v>55701.64982913018</v>
      </c>
      <c r="BS28" s="19">
        <v>1511</v>
      </c>
      <c r="BT28" s="19">
        <v>20864.68</v>
      </c>
      <c r="BU28" s="19">
        <f t="shared" si="20"/>
        <v>13808.524156187956</v>
      </c>
      <c r="BV28" s="19">
        <v>5320</v>
      </c>
      <c r="BW28" s="19">
        <v>109194.06</v>
      </c>
      <c r="BX28" s="19">
        <f t="shared" si="13"/>
        <v>20525.1992481203</v>
      </c>
      <c r="BY28" s="19">
        <v>3928</v>
      </c>
      <c r="BZ28" s="19">
        <v>58429.55</v>
      </c>
      <c r="CA28" s="19">
        <f t="shared" si="33"/>
        <v>14875.1400203666</v>
      </c>
      <c r="CB28" s="19"/>
      <c r="CC28" s="19"/>
      <c r="CD28" s="19"/>
      <c r="CE28" s="19">
        <v>9374</v>
      </c>
      <c r="CF28" s="19">
        <v>121884.43</v>
      </c>
      <c r="CG28" s="19">
        <f t="shared" si="14"/>
        <v>13002.392788564111</v>
      </c>
      <c r="CH28" s="19">
        <f t="shared" si="44"/>
        <v>20133</v>
      </c>
      <c r="CI28" s="19">
        <f t="shared" si="44"/>
        <v>310372.72</v>
      </c>
      <c r="CJ28" s="19">
        <f t="shared" si="34"/>
        <v>15416.11880991407</v>
      </c>
      <c r="CK28" s="19">
        <v>1748</v>
      </c>
      <c r="CL28" s="19">
        <v>18859.03</v>
      </c>
      <c r="CM28" s="19">
        <f t="shared" si="21"/>
        <v>10788.91876430206</v>
      </c>
      <c r="CN28" s="19">
        <v>18041</v>
      </c>
      <c r="CO28" s="19">
        <v>221257.55</v>
      </c>
      <c r="CP28" s="19">
        <f t="shared" si="35"/>
        <v>12264.151100271603</v>
      </c>
      <c r="CQ28" s="19"/>
      <c r="CR28" s="19"/>
      <c r="CS28" s="19"/>
      <c r="CT28" s="19">
        <v>7544</v>
      </c>
      <c r="CU28" s="19">
        <v>60429.95</v>
      </c>
      <c r="CV28" s="19">
        <f t="shared" si="36"/>
        <v>8010.332714740191</v>
      </c>
      <c r="CW28" s="19">
        <v>1168</v>
      </c>
      <c r="CX28" s="19">
        <v>36157.15</v>
      </c>
      <c r="CY28" s="19">
        <f t="shared" si="45"/>
        <v>30956.464041095893</v>
      </c>
      <c r="CZ28" s="19">
        <f t="shared" si="46"/>
        <v>28501</v>
      </c>
      <c r="DA28" s="19">
        <f t="shared" si="46"/>
        <v>336703.68000000005</v>
      </c>
      <c r="DB28" s="19">
        <f t="shared" si="37"/>
        <v>11813.749692993231</v>
      </c>
      <c r="DC28" s="19">
        <v>2264</v>
      </c>
      <c r="DD28" s="19">
        <v>28825.1</v>
      </c>
      <c r="DE28" s="19">
        <f t="shared" si="22"/>
        <v>12731.934628975263</v>
      </c>
      <c r="DF28" s="19">
        <v>30</v>
      </c>
      <c r="DG28" s="19">
        <v>95</v>
      </c>
      <c r="DH28" s="19">
        <f t="shared" si="47"/>
        <v>3166.6666666666665</v>
      </c>
      <c r="DI28" s="19"/>
      <c r="DJ28" s="19"/>
      <c r="DK28" s="19"/>
      <c r="DL28" s="19"/>
      <c r="DM28" s="19"/>
      <c r="DN28" s="19"/>
      <c r="DO28" s="19">
        <v>213</v>
      </c>
      <c r="DP28" s="19">
        <v>992.44</v>
      </c>
      <c r="DQ28" s="19">
        <f t="shared" si="23"/>
        <v>4659.342723004695</v>
      </c>
      <c r="DR28" s="19">
        <f t="shared" si="48"/>
        <v>2507</v>
      </c>
      <c r="DS28" s="19">
        <f t="shared" si="38"/>
        <v>29912.539999999997</v>
      </c>
      <c r="DT28" s="19">
        <f t="shared" si="39"/>
        <v>11931.60749900279</v>
      </c>
      <c r="DU28" s="18">
        <v>739</v>
      </c>
      <c r="DV28" s="18">
        <v>15244.19</v>
      </c>
      <c r="DW28" s="18">
        <f t="shared" si="49"/>
        <v>20628.13261163735</v>
      </c>
      <c r="DX28" s="18">
        <f t="shared" si="19"/>
        <v>865837</v>
      </c>
      <c r="DY28" s="18">
        <f t="shared" si="19"/>
        <v>4236809.57</v>
      </c>
      <c r="DZ28" s="18">
        <f t="shared" si="40"/>
        <v>4893.310831022467</v>
      </c>
      <c r="EA28" s="18">
        <f>'[1]باغی'!EA25+zeraee!DX28</f>
        <v>902579</v>
      </c>
      <c r="EB28" s="18">
        <f>'[1]باغی'!EB25+zeraee!DY28</f>
        <v>4396366.57</v>
      </c>
      <c r="EC28" s="18">
        <f t="shared" si="41"/>
        <v>4870.893927290575</v>
      </c>
    </row>
    <row r="29" spans="1:133" ht="12" customHeight="1">
      <c r="A29" s="17" t="s">
        <v>33</v>
      </c>
      <c r="B29" s="18">
        <v>288207</v>
      </c>
      <c r="C29" s="18">
        <v>814166.14</v>
      </c>
      <c r="D29" s="18">
        <f t="shared" si="0"/>
        <v>2824.9353416121053</v>
      </c>
      <c r="E29" s="18">
        <v>272081</v>
      </c>
      <c r="F29" s="18">
        <v>180676.51</v>
      </c>
      <c r="G29" s="18">
        <f t="shared" si="1"/>
        <v>664.0541235881961</v>
      </c>
      <c r="H29" s="18">
        <f t="shared" si="50"/>
        <v>560288</v>
      </c>
      <c r="I29" s="18">
        <f t="shared" si="50"/>
        <v>994842.65</v>
      </c>
      <c r="J29" s="18">
        <f t="shared" si="3"/>
        <v>1775.5915707636075</v>
      </c>
      <c r="K29" s="18">
        <v>29519</v>
      </c>
      <c r="L29" s="18">
        <v>34967.79</v>
      </c>
      <c r="M29" s="18">
        <f t="shared" si="4"/>
        <v>1184.5858599546054</v>
      </c>
      <c r="N29" s="18">
        <v>129119</v>
      </c>
      <c r="O29" s="18">
        <v>80631.21</v>
      </c>
      <c r="P29" s="18">
        <f t="shared" si="5"/>
        <v>624.4720761468103</v>
      </c>
      <c r="Q29" s="18">
        <f t="shared" si="51"/>
        <v>158638</v>
      </c>
      <c r="R29" s="18">
        <f t="shared" si="51"/>
        <v>115599</v>
      </c>
      <c r="S29" s="18">
        <f t="shared" si="7"/>
        <v>728.6967813512525</v>
      </c>
      <c r="T29" s="18">
        <v>71791</v>
      </c>
      <c r="U29" s="18">
        <v>228672.8</v>
      </c>
      <c r="V29" s="18">
        <f t="shared" si="8"/>
        <v>3185.2572049421237</v>
      </c>
      <c r="W29" s="18">
        <v>14616</v>
      </c>
      <c r="X29" s="18">
        <v>94775</v>
      </c>
      <c r="Y29" s="18">
        <f t="shared" si="42"/>
        <v>6484.332238642583</v>
      </c>
      <c r="Z29" s="18"/>
      <c r="AA29" s="18"/>
      <c r="AB29" s="18"/>
      <c r="AC29" s="18">
        <f t="shared" si="43"/>
        <v>805333</v>
      </c>
      <c r="AD29" s="18">
        <f t="shared" si="43"/>
        <v>1433889.45</v>
      </c>
      <c r="AE29" s="18">
        <f t="shared" si="10"/>
        <v>1780.4926036807133</v>
      </c>
      <c r="AF29" s="19"/>
      <c r="AG29" s="19"/>
      <c r="AH29" s="19"/>
      <c r="AI29" s="19">
        <v>2</v>
      </c>
      <c r="AJ29" s="19">
        <v>2.5</v>
      </c>
      <c r="AK29" s="19">
        <f>(AJ29)/AI29*1000</f>
        <v>1250</v>
      </c>
      <c r="AL29" s="19">
        <v>10588</v>
      </c>
      <c r="AM29" s="19">
        <v>10288.74</v>
      </c>
      <c r="AN29" s="19">
        <f t="shared" si="24"/>
        <v>971.7359274650548</v>
      </c>
      <c r="AO29" s="19">
        <v>89</v>
      </c>
      <c r="AP29" s="19">
        <v>49.6</v>
      </c>
      <c r="AQ29" s="19">
        <f t="shared" si="25"/>
        <v>557.3033707865168</v>
      </c>
      <c r="AR29" s="19">
        <v>13052</v>
      </c>
      <c r="AS29" s="19">
        <v>19437.09</v>
      </c>
      <c r="AT29" s="19">
        <f t="shared" si="26"/>
        <v>1489.2039534171008</v>
      </c>
      <c r="AU29" s="19">
        <f t="shared" si="27"/>
        <v>23731</v>
      </c>
      <c r="AV29" s="19">
        <f t="shared" si="27"/>
        <v>29777.93</v>
      </c>
      <c r="AW29" s="19">
        <f t="shared" si="28"/>
        <v>1254.8114280898403</v>
      </c>
      <c r="AX29" s="18">
        <v>8800</v>
      </c>
      <c r="AY29" s="18">
        <v>410000</v>
      </c>
      <c r="AZ29" s="18">
        <f t="shared" si="11"/>
        <v>46590.909090909096</v>
      </c>
      <c r="BA29" s="18">
        <v>25741</v>
      </c>
      <c r="BB29" s="18">
        <v>1830958</v>
      </c>
      <c r="BC29" s="18">
        <f t="shared" si="29"/>
        <v>71130.02602851483</v>
      </c>
      <c r="BD29" s="19">
        <v>105</v>
      </c>
      <c r="BE29" s="19">
        <v>193.32</v>
      </c>
      <c r="BF29" s="19">
        <f t="shared" si="52"/>
        <v>1841.1428571428569</v>
      </c>
      <c r="BG29" s="19"/>
      <c r="BH29" s="19"/>
      <c r="BI29" s="19"/>
      <c r="BJ29" s="19">
        <v>13949</v>
      </c>
      <c r="BK29" s="19">
        <v>7946.39</v>
      </c>
      <c r="BL29" s="19">
        <f t="shared" si="30"/>
        <v>569.6745286400459</v>
      </c>
      <c r="BM29" s="19">
        <f t="shared" si="53"/>
        <v>14054</v>
      </c>
      <c r="BN29" s="19">
        <f t="shared" si="53"/>
        <v>8139.71</v>
      </c>
      <c r="BO29" s="19">
        <f t="shared" si="31"/>
        <v>579.1739006688488</v>
      </c>
      <c r="BP29" s="19">
        <f t="shared" si="16"/>
        <v>48595</v>
      </c>
      <c r="BQ29" s="19">
        <f t="shared" si="16"/>
        <v>2249097.71</v>
      </c>
      <c r="BR29" s="19">
        <f t="shared" si="32"/>
        <v>46282.49223171108</v>
      </c>
      <c r="BS29" s="19">
        <v>3715</v>
      </c>
      <c r="BT29" s="19">
        <v>54952.41</v>
      </c>
      <c r="BU29" s="19">
        <f t="shared" si="20"/>
        <v>14792.034993270527</v>
      </c>
      <c r="BV29" s="19">
        <v>3514</v>
      </c>
      <c r="BW29" s="19">
        <v>81394.62</v>
      </c>
      <c r="BX29" s="19">
        <f t="shared" si="13"/>
        <v>23162.95389869095</v>
      </c>
      <c r="BY29" s="19">
        <v>5643</v>
      </c>
      <c r="BZ29" s="19">
        <v>141018.11</v>
      </c>
      <c r="CA29" s="19">
        <f t="shared" si="33"/>
        <v>24989.918483076377</v>
      </c>
      <c r="CB29" s="19"/>
      <c r="CC29" s="19"/>
      <c r="CD29" s="19"/>
      <c r="CE29" s="19">
        <v>20703</v>
      </c>
      <c r="CF29" s="19">
        <v>596337.04</v>
      </c>
      <c r="CG29" s="19">
        <f t="shared" si="14"/>
        <v>28804.378109452737</v>
      </c>
      <c r="CH29" s="19">
        <f t="shared" si="44"/>
        <v>33575</v>
      </c>
      <c r="CI29" s="19">
        <f t="shared" si="44"/>
        <v>873702.18</v>
      </c>
      <c r="CJ29" s="19">
        <f t="shared" si="34"/>
        <v>26022.402978406553</v>
      </c>
      <c r="CK29" s="19">
        <v>965</v>
      </c>
      <c r="CL29" s="19">
        <v>10637.55</v>
      </c>
      <c r="CM29" s="19">
        <f t="shared" si="21"/>
        <v>11023.36787564767</v>
      </c>
      <c r="CN29" s="19">
        <v>23942</v>
      </c>
      <c r="CO29" s="19">
        <v>597875.79</v>
      </c>
      <c r="CP29" s="19">
        <f t="shared" si="35"/>
        <v>24971.839863002257</v>
      </c>
      <c r="CQ29" s="19"/>
      <c r="CR29" s="19"/>
      <c r="CS29" s="19"/>
      <c r="CT29" s="19">
        <v>7019</v>
      </c>
      <c r="CU29" s="19">
        <v>73428.17</v>
      </c>
      <c r="CV29" s="19">
        <f t="shared" si="36"/>
        <v>10461.343496224534</v>
      </c>
      <c r="CW29" s="19">
        <v>412</v>
      </c>
      <c r="CX29" s="19">
        <v>8117.82</v>
      </c>
      <c r="CY29" s="19">
        <f t="shared" si="45"/>
        <v>19703.446601941745</v>
      </c>
      <c r="CZ29" s="19">
        <f t="shared" si="46"/>
        <v>32338</v>
      </c>
      <c r="DA29" s="19">
        <f t="shared" si="46"/>
        <v>690059.3300000001</v>
      </c>
      <c r="DB29" s="19">
        <f t="shared" si="37"/>
        <v>21338.961283938403</v>
      </c>
      <c r="DC29" s="19">
        <v>2294</v>
      </c>
      <c r="DD29" s="19">
        <v>36356.31</v>
      </c>
      <c r="DE29" s="19">
        <f t="shared" si="22"/>
        <v>15848.435047951176</v>
      </c>
      <c r="DF29" s="19">
        <v>617</v>
      </c>
      <c r="DG29" s="19">
        <v>9062.22</v>
      </c>
      <c r="DH29" s="19">
        <f t="shared" si="47"/>
        <v>14687.552674230146</v>
      </c>
      <c r="DI29" s="19"/>
      <c r="DJ29" s="19"/>
      <c r="DK29" s="19"/>
      <c r="DL29" s="19"/>
      <c r="DM29" s="19"/>
      <c r="DN29" s="19"/>
      <c r="DO29" s="19">
        <v>469</v>
      </c>
      <c r="DP29" s="19">
        <v>7949.75</v>
      </c>
      <c r="DQ29" s="19">
        <f t="shared" si="23"/>
        <v>16950.426439232408</v>
      </c>
      <c r="DR29" s="19">
        <f t="shared" si="48"/>
        <v>3380</v>
      </c>
      <c r="DS29" s="19">
        <f t="shared" si="38"/>
        <v>53368.28</v>
      </c>
      <c r="DT29" s="19">
        <f t="shared" si="39"/>
        <v>15789.43195266272</v>
      </c>
      <c r="DU29" s="18">
        <v>5</v>
      </c>
      <c r="DV29" s="18">
        <v>380</v>
      </c>
      <c r="DW29" s="18">
        <f t="shared" si="49"/>
        <v>76000</v>
      </c>
      <c r="DX29" s="18">
        <f t="shared" si="19"/>
        <v>946957</v>
      </c>
      <c r="DY29" s="18">
        <f t="shared" si="19"/>
        <v>5330274.88</v>
      </c>
      <c r="DZ29" s="18">
        <f t="shared" si="40"/>
        <v>5628.845744843747</v>
      </c>
      <c r="EA29" s="18">
        <f>'[1]باغی'!EA26+zeraee!DX29</f>
        <v>983784</v>
      </c>
      <c r="EB29" s="18">
        <f>'[1]باغی'!EB26+zeraee!DY29</f>
        <v>5517966.88</v>
      </c>
      <c r="EC29" s="18">
        <f t="shared" si="41"/>
        <v>5608.921145292056</v>
      </c>
    </row>
    <row r="30" spans="1:133" ht="12" customHeight="1">
      <c r="A30" s="17" t="s">
        <v>32</v>
      </c>
      <c r="B30" s="18">
        <v>261516</v>
      </c>
      <c r="C30" s="18">
        <v>833516.77</v>
      </c>
      <c r="D30" s="18">
        <f t="shared" si="0"/>
        <v>3187.249613790361</v>
      </c>
      <c r="E30" s="18">
        <v>285226</v>
      </c>
      <c r="F30" s="18">
        <v>132281.06</v>
      </c>
      <c r="G30" s="18">
        <f t="shared" si="1"/>
        <v>463.7763037030285</v>
      </c>
      <c r="H30" s="18">
        <f t="shared" si="50"/>
        <v>546742</v>
      </c>
      <c r="I30" s="18">
        <f t="shared" si="50"/>
        <v>965797.8300000001</v>
      </c>
      <c r="J30" s="18">
        <f t="shared" si="3"/>
        <v>1766.4599207670165</v>
      </c>
      <c r="K30" s="18">
        <v>21734</v>
      </c>
      <c r="L30" s="18">
        <v>53031.46</v>
      </c>
      <c r="M30" s="18">
        <f t="shared" si="4"/>
        <v>2440.023005429281</v>
      </c>
      <c r="N30" s="18">
        <v>110421</v>
      </c>
      <c r="O30" s="18">
        <v>87858.8</v>
      </c>
      <c r="P30" s="18">
        <f t="shared" si="5"/>
        <v>795.6711132846107</v>
      </c>
      <c r="Q30" s="18">
        <f t="shared" si="51"/>
        <v>132155</v>
      </c>
      <c r="R30" s="18">
        <f t="shared" si="51"/>
        <v>140890.26</v>
      </c>
      <c r="S30" s="18">
        <f t="shared" si="7"/>
        <v>1066.0985963452008</v>
      </c>
      <c r="T30" s="18">
        <v>55705</v>
      </c>
      <c r="U30" s="18">
        <v>185163.28</v>
      </c>
      <c r="V30" s="18">
        <f t="shared" si="8"/>
        <v>3323.997486760614</v>
      </c>
      <c r="W30" s="18">
        <v>17700</v>
      </c>
      <c r="X30" s="18">
        <v>105794.99</v>
      </c>
      <c r="Y30" s="18">
        <f t="shared" si="42"/>
        <v>5977.118079096045</v>
      </c>
      <c r="Z30" s="18"/>
      <c r="AA30" s="18"/>
      <c r="AB30" s="18"/>
      <c r="AC30" s="18">
        <f t="shared" si="43"/>
        <v>752302</v>
      </c>
      <c r="AD30" s="18">
        <f t="shared" si="43"/>
        <v>1397646.36</v>
      </c>
      <c r="AE30" s="18">
        <f t="shared" si="10"/>
        <v>1857.8261921409223</v>
      </c>
      <c r="AF30" s="19"/>
      <c r="AG30" s="19"/>
      <c r="AH30" s="19"/>
      <c r="AI30" s="19">
        <v>5528</v>
      </c>
      <c r="AJ30" s="19">
        <v>7381.61</v>
      </c>
      <c r="AK30" s="19">
        <f>(AJ30)/AI30*1000</f>
        <v>1335.3129522431257</v>
      </c>
      <c r="AL30" s="19">
        <v>4915</v>
      </c>
      <c r="AM30" s="19">
        <v>5022.79</v>
      </c>
      <c r="AN30" s="19">
        <f t="shared" si="24"/>
        <v>1021.9308240081384</v>
      </c>
      <c r="AO30" s="19">
        <v>944</v>
      </c>
      <c r="AP30" s="19">
        <v>775.76</v>
      </c>
      <c r="AQ30" s="19">
        <f t="shared" si="25"/>
        <v>821.7796610169491</v>
      </c>
      <c r="AR30" s="19">
        <v>7712</v>
      </c>
      <c r="AS30" s="19">
        <v>10079.52</v>
      </c>
      <c r="AT30" s="19">
        <f t="shared" si="26"/>
        <v>1306.9917012448134</v>
      </c>
      <c r="AU30" s="19">
        <f t="shared" si="27"/>
        <v>19099</v>
      </c>
      <c r="AV30" s="19">
        <f t="shared" si="27"/>
        <v>23259.68</v>
      </c>
      <c r="AW30" s="19">
        <f t="shared" si="28"/>
        <v>1217.8480548719829</v>
      </c>
      <c r="AX30" s="18">
        <v>7500</v>
      </c>
      <c r="AY30" s="18">
        <v>316437</v>
      </c>
      <c r="AZ30" s="18">
        <f t="shared" si="11"/>
        <v>42191.6</v>
      </c>
      <c r="BA30" s="18">
        <v>24800</v>
      </c>
      <c r="BB30" s="18">
        <v>2045000</v>
      </c>
      <c r="BC30" s="18">
        <f t="shared" si="29"/>
        <v>82459.67741935483</v>
      </c>
      <c r="BD30" s="19">
        <v>60</v>
      </c>
      <c r="BE30" s="19">
        <v>75.25</v>
      </c>
      <c r="BF30" s="19">
        <f t="shared" si="52"/>
        <v>1254.1666666666667</v>
      </c>
      <c r="BG30" s="19"/>
      <c r="BH30" s="19"/>
      <c r="BI30" s="19"/>
      <c r="BJ30" s="19">
        <v>6710</v>
      </c>
      <c r="BK30" s="19">
        <v>4565.1</v>
      </c>
      <c r="BL30" s="19">
        <f t="shared" si="30"/>
        <v>680.3427719821163</v>
      </c>
      <c r="BM30" s="19">
        <f t="shared" si="53"/>
        <v>6770</v>
      </c>
      <c r="BN30" s="19">
        <f t="shared" si="53"/>
        <v>4640.35</v>
      </c>
      <c r="BO30" s="19">
        <f t="shared" si="31"/>
        <v>685.4283604135894</v>
      </c>
      <c r="BP30" s="19">
        <f t="shared" si="16"/>
        <v>39070</v>
      </c>
      <c r="BQ30" s="19">
        <f t="shared" si="16"/>
        <v>2366077.35</v>
      </c>
      <c r="BR30" s="19">
        <f t="shared" si="32"/>
        <v>60559.95264909138</v>
      </c>
      <c r="BS30" s="19">
        <v>6011</v>
      </c>
      <c r="BT30" s="19">
        <v>77606.37</v>
      </c>
      <c r="BU30" s="19">
        <f t="shared" si="20"/>
        <v>12910.72533688238</v>
      </c>
      <c r="BV30" s="19">
        <v>4543</v>
      </c>
      <c r="BW30" s="19">
        <v>95513.71</v>
      </c>
      <c r="BX30" s="19">
        <f t="shared" si="13"/>
        <v>21024.369359454107</v>
      </c>
      <c r="BY30" s="19">
        <v>6068</v>
      </c>
      <c r="BZ30" s="19">
        <v>183379.44</v>
      </c>
      <c r="CA30" s="19">
        <f t="shared" si="33"/>
        <v>30220.738299274886</v>
      </c>
      <c r="CB30" s="19"/>
      <c r="CC30" s="19"/>
      <c r="CD30" s="19"/>
      <c r="CE30" s="19">
        <v>20751</v>
      </c>
      <c r="CF30" s="19">
        <v>615553.73</v>
      </c>
      <c r="CG30" s="19">
        <f t="shared" si="14"/>
        <v>29663.810418774996</v>
      </c>
      <c r="CH30" s="19">
        <f t="shared" si="44"/>
        <v>37373</v>
      </c>
      <c r="CI30" s="19">
        <f t="shared" si="44"/>
        <v>972053.25</v>
      </c>
      <c r="CJ30" s="19">
        <f t="shared" si="34"/>
        <v>26009.505525379285</v>
      </c>
      <c r="CK30" s="19">
        <v>2304</v>
      </c>
      <c r="CL30" s="19">
        <v>46545</v>
      </c>
      <c r="CM30" s="19">
        <f t="shared" si="21"/>
        <v>20201.822916666668</v>
      </c>
      <c r="CN30" s="19">
        <v>21074</v>
      </c>
      <c r="CO30" s="19">
        <v>568983.95</v>
      </c>
      <c r="CP30" s="19">
        <f t="shared" si="35"/>
        <v>26999.333301698774</v>
      </c>
      <c r="CQ30" s="19"/>
      <c r="CR30" s="19"/>
      <c r="CS30" s="19"/>
      <c r="CT30" s="19">
        <v>7999</v>
      </c>
      <c r="CU30" s="19">
        <v>131680.41</v>
      </c>
      <c r="CV30" s="19">
        <f t="shared" si="36"/>
        <v>16462.109013626705</v>
      </c>
      <c r="CW30" s="19">
        <v>91</v>
      </c>
      <c r="CX30" s="19">
        <v>2765.16</v>
      </c>
      <c r="CY30" s="19">
        <f t="shared" si="45"/>
        <v>30386.373626373625</v>
      </c>
      <c r="CZ30" s="19">
        <f t="shared" si="46"/>
        <v>31468</v>
      </c>
      <c r="DA30" s="19">
        <f t="shared" si="46"/>
        <v>749974.52</v>
      </c>
      <c r="DB30" s="19">
        <f t="shared" si="37"/>
        <v>23832.92614719715</v>
      </c>
      <c r="DC30" s="19">
        <v>2579</v>
      </c>
      <c r="DD30" s="19">
        <v>41433.83</v>
      </c>
      <c r="DE30" s="19">
        <f t="shared" si="22"/>
        <v>16065.851105079488</v>
      </c>
      <c r="DF30" s="19">
        <v>994</v>
      </c>
      <c r="DG30" s="19">
        <v>18306.25</v>
      </c>
      <c r="DH30" s="19">
        <f t="shared" si="47"/>
        <v>18416.75050301811</v>
      </c>
      <c r="DI30" s="19"/>
      <c r="DJ30" s="19"/>
      <c r="DK30" s="19"/>
      <c r="DL30" s="19"/>
      <c r="DM30" s="19"/>
      <c r="DN30" s="19"/>
      <c r="DO30" s="19">
        <v>1240</v>
      </c>
      <c r="DP30" s="19">
        <v>43222.73</v>
      </c>
      <c r="DQ30" s="19">
        <f t="shared" si="23"/>
        <v>34857.040322580644</v>
      </c>
      <c r="DR30" s="19">
        <f t="shared" si="48"/>
        <v>4813</v>
      </c>
      <c r="DS30" s="19">
        <f t="shared" si="38"/>
        <v>102962.81</v>
      </c>
      <c r="DT30" s="19">
        <f t="shared" si="39"/>
        <v>21392.64699771452</v>
      </c>
      <c r="DU30" s="18"/>
      <c r="DV30" s="18"/>
      <c r="DW30" s="18"/>
      <c r="DX30" s="18">
        <f t="shared" si="19"/>
        <v>884125</v>
      </c>
      <c r="DY30" s="18">
        <f t="shared" si="19"/>
        <v>5611973.97</v>
      </c>
      <c r="DZ30" s="18">
        <f t="shared" si="40"/>
        <v>6347.489291672558</v>
      </c>
      <c r="EA30" s="18">
        <f>'[1]باغی'!EA27+zeraee!DX30</f>
        <v>922044</v>
      </c>
      <c r="EB30" s="18">
        <f>'[1]باغی'!EB27+zeraee!DY30</f>
        <v>5784090.97</v>
      </c>
      <c r="EC30" s="18">
        <f t="shared" si="41"/>
        <v>6273.118170065636</v>
      </c>
    </row>
    <row r="31" spans="1:133" ht="12" customHeight="1">
      <c r="A31" s="17" t="s">
        <v>31</v>
      </c>
      <c r="B31" s="18">
        <v>262157</v>
      </c>
      <c r="C31" s="18">
        <v>886852.99</v>
      </c>
      <c r="D31" s="18">
        <f t="shared" si="0"/>
        <v>3382.9079139599553</v>
      </c>
      <c r="E31" s="18">
        <v>272480</v>
      </c>
      <c r="F31" s="18">
        <v>291555.41</v>
      </c>
      <c r="G31" s="18">
        <f t="shared" si="1"/>
        <v>1070.0066426893716</v>
      </c>
      <c r="H31" s="18">
        <f t="shared" si="50"/>
        <v>534637</v>
      </c>
      <c r="I31" s="18">
        <f t="shared" si="50"/>
        <v>1178408.4</v>
      </c>
      <c r="J31" s="18">
        <f t="shared" si="3"/>
        <v>2204.1280345355817</v>
      </c>
      <c r="K31" s="18">
        <v>26001</v>
      </c>
      <c r="L31" s="18">
        <v>52065.39</v>
      </c>
      <c r="M31" s="18">
        <f t="shared" si="4"/>
        <v>2002.4379831544938</v>
      </c>
      <c r="N31" s="18">
        <v>108198</v>
      </c>
      <c r="O31" s="18">
        <v>90905.07</v>
      </c>
      <c r="P31" s="18">
        <f t="shared" si="5"/>
        <v>840.1732934065326</v>
      </c>
      <c r="Q31" s="18">
        <f t="shared" si="51"/>
        <v>134199</v>
      </c>
      <c r="R31" s="18">
        <f t="shared" si="51"/>
        <v>142970.46000000002</v>
      </c>
      <c r="S31" s="18">
        <f t="shared" si="7"/>
        <v>1065.361589877719</v>
      </c>
      <c r="T31" s="18">
        <v>61221</v>
      </c>
      <c r="U31" s="18">
        <v>214025.13</v>
      </c>
      <c r="V31" s="18">
        <f t="shared" si="8"/>
        <v>3495.943058754349</v>
      </c>
      <c r="W31" s="18">
        <v>22000</v>
      </c>
      <c r="X31" s="18">
        <v>120889</v>
      </c>
      <c r="Y31" s="18">
        <f t="shared" si="42"/>
        <v>5494.954545454545</v>
      </c>
      <c r="Z31" s="18"/>
      <c r="AA31" s="18"/>
      <c r="AB31" s="18"/>
      <c r="AC31" s="18">
        <f t="shared" si="43"/>
        <v>752057</v>
      </c>
      <c r="AD31" s="18">
        <f t="shared" si="43"/>
        <v>1656292.99</v>
      </c>
      <c r="AE31" s="18">
        <f t="shared" si="10"/>
        <v>2202.3503404662147</v>
      </c>
      <c r="AF31" s="19"/>
      <c r="AG31" s="19"/>
      <c r="AH31" s="19"/>
      <c r="AI31" s="19"/>
      <c r="AJ31" s="19"/>
      <c r="AK31" s="19"/>
      <c r="AL31" s="19">
        <v>7759</v>
      </c>
      <c r="AM31" s="19">
        <v>9636.91</v>
      </c>
      <c r="AN31" s="19">
        <f t="shared" si="24"/>
        <v>1242.0299007604071</v>
      </c>
      <c r="AO31" s="19">
        <v>453</v>
      </c>
      <c r="AP31" s="19">
        <v>227.66</v>
      </c>
      <c r="AQ31" s="19">
        <f t="shared" si="25"/>
        <v>502.56070640176597</v>
      </c>
      <c r="AR31" s="19">
        <v>13752</v>
      </c>
      <c r="AS31" s="19">
        <v>17484.22</v>
      </c>
      <c r="AT31" s="19">
        <f t="shared" si="26"/>
        <v>1271.3947062245493</v>
      </c>
      <c r="AU31" s="19">
        <f t="shared" si="27"/>
        <v>21964</v>
      </c>
      <c r="AV31" s="19">
        <f t="shared" si="27"/>
        <v>27348.79</v>
      </c>
      <c r="AW31" s="19">
        <f t="shared" si="28"/>
        <v>1245.1643598615917</v>
      </c>
      <c r="AX31" s="18">
        <v>6483</v>
      </c>
      <c r="AY31" s="18">
        <v>274747</v>
      </c>
      <c r="AZ31" s="18">
        <f t="shared" si="11"/>
        <v>42379.608206077435</v>
      </c>
      <c r="BA31" s="18">
        <v>27885</v>
      </c>
      <c r="BB31" s="18">
        <v>1966944</v>
      </c>
      <c r="BC31" s="18">
        <f t="shared" si="29"/>
        <v>70537.70844540076</v>
      </c>
      <c r="BD31" s="19">
        <v>69</v>
      </c>
      <c r="BE31" s="19">
        <v>107.8</v>
      </c>
      <c r="BF31" s="19">
        <f t="shared" si="52"/>
        <v>1562.3188405797102</v>
      </c>
      <c r="BG31" s="19"/>
      <c r="BH31" s="19"/>
      <c r="BI31" s="19"/>
      <c r="BJ31" s="19">
        <v>12071</v>
      </c>
      <c r="BK31" s="19">
        <v>8129.87</v>
      </c>
      <c r="BL31" s="19">
        <f t="shared" si="30"/>
        <v>673.50426642366</v>
      </c>
      <c r="BM31" s="19">
        <f t="shared" si="53"/>
        <v>12140</v>
      </c>
      <c r="BN31" s="19">
        <f t="shared" si="53"/>
        <v>8237.67</v>
      </c>
      <c r="BO31" s="19">
        <f t="shared" si="31"/>
        <v>678.5560131795717</v>
      </c>
      <c r="BP31" s="19">
        <f t="shared" si="16"/>
        <v>46508</v>
      </c>
      <c r="BQ31" s="19">
        <f t="shared" si="16"/>
        <v>2249928.67</v>
      </c>
      <c r="BR31" s="19">
        <f t="shared" si="32"/>
        <v>48377.23982970672</v>
      </c>
      <c r="BS31" s="19">
        <v>3234</v>
      </c>
      <c r="BT31" s="19">
        <v>46791.23</v>
      </c>
      <c r="BU31" s="19">
        <f t="shared" si="20"/>
        <v>14468.531230674089</v>
      </c>
      <c r="BV31" s="19">
        <v>3137</v>
      </c>
      <c r="BW31" s="19">
        <v>62809.75</v>
      </c>
      <c r="BX31" s="19">
        <f t="shared" si="13"/>
        <v>20022.2346190628</v>
      </c>
      <c r="BY31" s="19">
        <v>6059</v>
      </c>
      <c r="BZ31" s="19">
        <v>184862.89</v>
      </c>
      <c r="CA31" s="19">
        <f t="shared" si="33"/>
        <v>30510.462122462457</v>
      </c>
      <c r="CB31" s="19"/>
      <c r="CC31" s="19"/>
      <c r="CD31" s="19"/>
      <c r="CE31" s="19">
        <v>22881</v>
      </c>
      <c r="CF31" s="19">
        <v>676957.43</v>
      </c>
      <c r="CG31" s="19">
        <f t="shared" si="14"/>
        <v>29586.007167518903</v>
      </c>
      <c r="CH31" s="19">
        <f t="shared" si="44"/>
        <v>35311</v>
      </c>
      <c r="CI31" s="19">
        <f t="shared" si="44"/>
        <v>971421.3</v>
      </c>
      <c r="CJ31" s="19">
        <f t="shared" si="34"/>
        <v>27510.444337458583</v>
      </c>
      <c r="CK31" s="19">
        <v>3934</v>
      </c>
      <c r="CL31" s="19">
        <v>90285.79</v>
      </c>
      <c r="CM31" s="19">
        <f t="shared" si="21"/>
        <v>22950.124555160142</v>
      </c>
      <c r="CN31" s="19">
        <v>21625</v>
      </c>
      <c r="CO31" s="19">
        <v>615506.59</v>
      </c>
      <c r="CP31" s="19">
        <f t="shared" si="35"/>
        <v>28462.73248554913</v>
      </c>
      <c r="CQ31" s="19"/>
      <c r="CR31" s="19"/>
      <c r="CS31" s="19"/>
      <c r="CT31" s="19">
        <v>5328</v>
      </c>
      <c r="CU31" s="19">
        <v>100353.38</v>
      </c>
      <c r="CV31" s="19">
        <f t="shared" si="36"/>
        <v>18835.093843843842</v>
      </c>
      <c r="CW31" s="19">
        <v>443</v>
      </c>
      <c r="CX31" s="19">
        <v>11039.65</v>
      </c>
      <c r="CY31" s="19">
        <f t="shared" si="45"/>
        <v>24920.20316027088</v>
      </c>
      <c r="CZ31" s="19">
        <f t="shared" si="46"/>
        <v>31330</v>
      </c>
      <c r="DA31" s="19">
        <f t="shared" si="46"/>
        <v>817185.41</v>
      </c>
      <c r="DB31" s="19">
        <f t="shared" si="37"/>
        <v>26083.16022981168</v>
      </c>
      <c r="DC31" s="19">
        <v>2715</v>
      </c>
      <c r="DD31" s="19">
        <v>40064.18</v>
      </c>
      <c r="DE31" s="19">
        <f t="shared" si="22"/>
        <v>14756.604051565377</v>
      </c>
      <c r="DF31" s="19">
        <v>361</v>
      </c>
      <c r="DG31" s="19">
        <v>14882.5</v>
      </c>
      <c r="DH31" s="19">
        <f t="shared" si="47"/>
        <v>41225.761772853184</v>
      </c>
      <c r="DI31" s="19"/>
      <c r="DJ31" s="19"/>
      <c r="DK31" s="19"/>
      <c r="DL31" s="19"/>
      <c r="DM31" s="19"/>
      <c r="DN31" s="19"/>
      <c r="DO31" s="19">
        <v>11538</v>
      </c>
      <c r="DP31" s="19">
        <v>134292.4</v>
      </c>
      <c r="DQ31" s="19">
        <f t="shared" si="23"/>
        <v>11639.140232275959</v>
      </c>
      <c r="DR31" s="19">
        <f t="shared" si="48"/>
        <v>14614</v>
      </c>
      <c r="DS31" s="19">
        <f t="shared" si="38"/>
        <v>189239.08</v>
      </c>
      <c r="DT31" s="19">
        <f t="shared" si="39"/>
        <v>12949.163815519365</v>
      </c>
      <c r="DU31" s="18">
        <v>348</v>
      </c>
      <c r="DV31" s="18">
        <v>133.05</v>
      </c>
      <c r="DW31" s="18">
        <f t="shared" si="49"/>
        <v>382.3275862068966</v>
      </c>
      <c r="DX31" s="18">
        <f t="shared" si="19"/>
        <v>902132</v>
      </c>
      <c r="DY31" s="18">
        <f t="shared" si="19"/>
        <v>5911549.29</v>
      </c>
      <c r="DZ31" s="18">
        <f t="shared" si="40"/>
        <v>6552.865090696262</v>
      </c>
      <c r="EA31" s="18">
        <f>'[1]باغی'!EA28+zeraee!DX31</f>
        <v>941139</v>
      </c>
      <c r="EB31" s="18">
        <f>'[1]باغی'!EB28+zeraee!DY31</f>
        <v>6090286.937058823</v>
      </c>
      <c r="EC31" s="18">
        <f t="shared" si="41"/>
        <v>6471.187504777534</v>
      </c>
    </row>
    <row r="32" spans="1:133" ht="12" customHeight="1">
      <c r="A32" s="17" t="s">
        <v>30</v>
      </c>
      <c r="B32" s="18">
        <v>285721</v>
      </c>
      <c r="C32" s="18">
        <v>907307.27</v>
      </c>
      <c r="D32" s="18">
        <f t="shared" si="0"/>
        <v>3175.500820730713</v>
      </c>
      <c r="E32" s="18">
        <v>66843</v>
      </c>
      <c r="F32" s="18">
        <v>25667.85</v>
      </c>
      <c r="G32" s="18">
        <f t="shared" si="1"/>
        <v>384.00206453929354</v>
      </c>
      <c r="H32" s="18">
        <f t="shared" si="50"/>
        <v>352564</v>
      </c>
      <c r="I32" s="18">
        <f t="shared" si="50"/>
        <v>932975.12</v>
      </c>
      <c r="J32" s="18">
        <f t="shared" si="3"/>
        <v>2646.257473820356</v>
      </c>
      <c r="K32" s="18">
        <v>29698</v>
      </c>
      <c r="L32" s="18">
        <v>60623.34</v>
      </c>
      <c r="M32" s="18">
        <f t="shared" si="4"/>
        <v>2041.3273621119265</v>
      </c>
      <c r="N32" s="18">
        <v>67202</v>
      </c>
      <c r="O32" s="18">
        <v>28093.87</v>
      </c>
      <c r="P32" s="18">
        <f t="shared" si="5"/>
        <v>418.0510996696527</v>
      </c>
      <c r="Q32" s="18">
        <f t="shared" si="51"/>
        <v>96900</v>
      </c>
      <c r="R32" s="18">
        <f t="shared" si="51"/>
        <v>88717.20999999999</v>
      </c>
      <c r="S32" s="18">
        <f t="shared" si="7"/>
        <v>915.5542827657378</v>
      </c>
      <c r="T32" s="18">
        <v>44711</v>
      </c>
      <c r="U32" s="18">
        <v>147306.48</v>
      </c>
      <c r="V32" s="18">
        <f t="shared" si="8"/>
        <v>3294.6362192748993</v>
      </c>
      <c r="W32" s="18">
        <v>27800</v>
      </c>
      <c r="X32" s="18">
        <v>166799.93</v>
      </c>
      <c r="Y32" s="18">
        <f t="shared" si="42"/>
        <v>5999.997482014388</v>
      </c>
      <c r="Z32" s="18"/>
      <c r="AA32" s="18"/>
      <c r="AB32" s="18"/>
      <c r="AC32" s="18">
        <f t="shared" si="43"/>
        <v>521975</v>
      </c>
      <c r="AD32" s="18">
        <f t="shared" si="43"/>
        <v>1335798.74</v>
      </c>
      <c r="AE32" s="18">
        <f t="shared" si="10"/>
        <v>2559.1239810335746</v>
      </c>
      <c r="AF32" s="19"/>
      <c r="AG32" s="19"/>
      <c r="AH32" s="19"/>
      <c r="AI32" s="19"/>
      <c r="AJ32" s="19"/>
      <c r="AK32" s="19"/>
      <c r="AL32" s="19">
        <v>8690</v>
      </c>
      <c r="AM32" s="19">
        <v>11493.96</v>
      </c>
      <c r="AN32" s="19">
        <f t="shared" si="24"/>
        <v>1322.6651323360184</v>
      </c>
      <c r="AO32" s="19">
        <v>315</v>
      </c>
      <c r="AP32" s="19">
        <v>86.08</v>
      </c>
      <c r="AQ32" s="19">
        <f t="shared" si="25"/>
        <v>273.26984126984127</v>
      </c>
      <c r="AR32" s="19">
        <v>14391</v>
      </c>
      <c r="AS32" s="19">
        <v>17182.98</v>
      </c>
      <c r="AT32" s="19">
        <f t="shared" si="26"/>
        <v>1194.0087554721702</v>
      </c>
      <c r="AU32" s="19">
        <f t="shared" si="27"/>
        <v>23396</v>
      </c>
      <c r="AV32" s="19">
        <f t="shared" si="27"/>
        <v>28763.02</v>
      </c>
      <c r="AW32" s="19">
        <f t="shared" si="28"/>
        <v>1229.3990425713796</v>
      </c>
      <c r="AX32" s="18">
        <v>7050</v>
      </c>
      <c r="AY32" s="18">
        <v>374303</v>
      </c>
      <c r="AZ32" s="18">
        <f t="shared" si="11"/>
        <v>53092.624113475176</v>
      </c>
      <c r="BA32" s="18">
        <v>25898</v>
      </c>
      <c r="BB32" s="18">
        <v>2233994</v>
      </c>
      <c r="BC32" s="18">
        <f t="shared" si="29"/>
        <v>86261.2556954205</v>
      </c>
      <c r="BD32" s="19">
        <v>58</v>
      </c>
      <c r="BE32" s="19">
        <v>87.86</v>
      </c>
      <c r="BF32" s="19">
        <f t="shared" si="52"/>
        <v>1514.8275862068965</v>
      </c>
      <c r="BG32" s="19"/>
      <c r="BH32" s="19"/>
      <c r="BI32" s="19"/>
      <c r="BJ32" s="19">
        <v>12382</v>
      </c>
      <c r="BK32" s="19">
        <v>8300.06</v>
      </c>
      <c r="BL32" s="19">
        <f t="shared" si="30"/>
        <v>670.3327410757552</v>
      </c>
      <c r="BM32" s="19">
        <f t="shared" si="53"/>
        <v>12440</v>
      </c>
      <c r="BN32" s="19">
        <f t="shared" si="53"/>
        <v>8387.92</v>
      </c>
      <c r="BO32" s="19">
        <f t="shared" si="31"/>
        <v>674.2700964630225</v>
      </c>
      <c r="BP32" s="19">
        <f t="shared" si="16"/>
        <v>45388</v>
      </c>
      <c r="BQ32" s="19">
        <f t="shared" si="16"/>
        <v>2616684.92</v>
      </c>
      <c r="BR32" s="19">
        <f t="shared" si="32"/>
        <v>57651.469992068385</v>
      </c>
      <c r="BS32" s="19">
        <v>4411</v>
      </c>
      <c r="BT32" s="19">
        <v>69262.69</v>
      </c>
      <c r="BU32" s="19">
        <f t="shared" si="20"/>
        <v>15702.264792564045</v>
      </c>
      <c r="BV32" s="19">
        <v>4163</v>
      </c>
      <c r="BW32" s="19">
        <v>105839.06</v>
      </c>
      <c r="BX32" s="19">
        <f t="shared" si="13"/>
        <v>25423.747297621907</v>
      </c>
      <c r="BY32" s="19">
        <v>10835</v>
      </c>
      <c r="BZ32" s="19">
        <v>318018.99</v>
      </c>
      <c r="CA32" s="19">
        <f t="shared" si="33"/>
        <v>29351.083525611444</v>
      </c>
      <c r="CB32" s="19"/>
      <c r="CC32" s="19"/>
      <c r="CD32" s="19"/>
      <c r="CE32" s="19">
        <v>20092</v>
      </c>
      <c r="CF32" s="19">
        <v>587065.55</v>
      </c>
      <c r="CG32" s="19">
        <f t="shared" si="14"/>
        <v>29218.870694803903</v>
      </c>
      <c r="CH32" s="19">
        <f t="shared" si="44"/>
        <v>39501</v>
      </c>
      <c r="CI32" s="19">
        <f t="shared" si="44"/>
        <v>1080186.29</v>
      </c>
      <c r="CJ32" s="19">
        <f t="shared" si="34"/>
        <v>27345.796055796058</v>
      </c>
      <c r="CK32" s="19">
        <v>5637</v>
      </c>
      <c r="CL32" s="19">
        <v>113426.32</v>
      </c>
      <c r="CM32" s="19">
        <f t="shared" si="21"/>
        <v>20121.75270533972</v>
      </c>
      <c r="CN32" s="19">
        <v>16471</v>
      </c>
      <c r="CO32" s="19">
        <v>511369.26</v>
      </c>
      <c r="CP32" s="19">
        <f t="shared" si="35"/>
        <v>31046.643191063078</v>
      </c>
      <c r="CQ32" s="19"/>
      <c r="CR32" s="19"/>
      <c r="CS32" s="19"/>
      <c r="CT32" s="19">
        <v>8790</v>
      </c>
      <c r="CU32" s="19">
        <v>139891.83</v>
      </c>
      <c r="CV32" s="19">
        <f t="shared" si="36"/>
        <v>15914.883959044368</v>
      </c>
      <c r="CW32" s="19">
        <v>1579</v>
      </c>
      <c r="CX32" s="19">
        <v>27087.28</v>
      </c>
      <c r="CY32" s="19">
        <f t="shared" si="45"/>
        <v>17154.70550981634</v>
      </c>
      <c r="CZ32" s="19">
        <f t="shared" si="46"/>
        <v>32477</v>
      </c>
      <c r="DA32" s="19">
        <f t="shared" si="46"/>
        <v>791774.69</v>
      </c>
      <c r="DB32" s="19">
        <f t="shared" si="37"/>
        <v>24379.5513748191</v>
      </c>
      <c r="DC32" s="19">
        <v>2128</v>
      </c>
      <c r="DD32" s="19">
        <v>22379.43</v>
      </c>
      <c r="DE32" s="19">
        <f t="shared" si="22"/>
        <v>10516.649436090227</v>
      </c>
      <c r="DF32" s="19">
        <v>907</v>
      </c>
      <c r="DG32" s="19">
        <v>18433.85</v>
      </c>
      <c r="DH32" s="19">
        <f t="shared" si="47"/>
        <v>20323.980154355017</v>
      </c>
      <c r="DI32" s="19"/>
      <c r="DJ32" s="19"/>
      <c r="DK32" s="19"/>
      <c r="DL32" s="19"/>
      <c r="DM32" s="19"/>
      <c r="DN32" s="19"/>
      <c r="DO32" s="19">
        <v>9180</v>
      </c>
      <c r="DP32" s="19">
        <v>194262.55</v>
      </c>
      <c r="DQ32" s="19">
        <f t="shared" si="23"/>
        <v>21161.49782135076</v>
      </c>
      <c r="DR32" s="19">
        <f t="shared" si="48"/>
        <v>12215</v>
      </c>
      <c r="DS32" s="19">
        <f t="shared" si="38"/>
        <v>235075.83</v>
      </c>
      <c r="DT32" s="19">
        <f t="shared" si="39"/>
        <v>19244.848956201393</v>
      </c>
      <c r="DU32" s="18">
        <v>1088</v>
      </c>
      <c r="DV32" s="18">
        <v>390.66</v>
      </c>
      <c r="DW32" s="18">
        <f t="shared" si="49"/>
        <v>359.0625</v>
      </c>
      <c r="DX32" s="18">
        <f t="shared" si="19"/>
        <v>676040</v>
      </c>
      <c r="DY32" s="18">
        <f t="shared" si="19"/>
        <v>6088674.15</v>
      </c>
      <c r="DZ32" s="18">
        <f t="shared" si="40"/>
        <v>9006.381501094611</v>
      </c>
      <c r="EA32" s="18">
        <f>'[1]باغی'!EA29+zeraee!DX32</f>
        <v>715595</v>
      </c>
      <c r="EB32" s="18">
        <f>'[1]باغی'!EB29+zeraee!DY32</f>
        <v>6269466.388805971</v>
      </c>
      <c r="EC32" s="18">
        <f t="shared" si="41"/>
        <v>8761.193676319666</v>
      </c>
    </row>
    <row r="33" spans="1:133" ht="12" customHeight="1">
      <c r="A33" s="17" t="s">
        <v>29</v>
      </c>
      <c r="B33" s="18">
        <v>288150</v>
      </c>
      <c r="C33" s="18">
        <v>892867.91</v>
      </c>
      <c r="D33" s="18">
        <f t="shared" si="0"/>
        <v>3098.621933020996</v>
      </c>
      <c r="E33" s="18">
        <v>72263</v>
      </c>
      <c r="F33" s="18">
        <v>21232.16</v>
      </c>
      <c r="G33" s="18">
        <f t="shared" si="1"/>
        <v>293.81785976225734</v>
      </c>
      <c r="H33" s="18">
        <f t="shared" si="50"/>
        <v>360413</v>
      </c>
      <c r="I33" s="18">
        <f t="shared" si="50"/>
        <v>914100.0700000001</v>
      </c>
      <c r="J33" s="18">
        <f t="shared" si="3"/>
        <v>2536.2572104779797</v>
      </c>
      <c r="K33" s="18">
        <v>20971</v>
      </c>
      <c r="L33" s="18">
        <v>32057.96</v>
      </c>
      <c r="M33" s="18">
        <f t="shared" si="4"/>
        <v>1528.6805588670068</v>
      </c>
      <c r="N33" s="18">
        <v>12417.81</v>
      </c>
      <c r="O33" s="18">
        <v>4036.28</v>
      </c>
      <c r="P33" s="18">
        <f t="shared" si="5"/>
        <v>325.0396003804214</v>
      </c>
      <c r="Q33" s="18">
        <f t="shared" si="51"/>
        <v>33388.81</v>
      </c>
      <c r="R33" s="18">
        <f t="shared" si="51"/>
        <v>36094.24</v>
      </c>
      <c r="S33" s="18">
        <f t="shared" si="7"/>
        <v>1081.0280450246655</v>
      </c>
      <c r="T33" s="18">
        <v>27968</v>
      </c>
      <c r="U33" s="18">
        <v>87557.16</v>
      </c>
      <c r="V33" s="18">
        <f t="shared" si="8"/>
        <v>3130.6192791762014</v>
      </c>
      <c r="W33" s="18">
        <v>31457</v>
      </c>
      <c r="X33" s="18">
        <v>198294.19</v>
      </c>
      <c r="Y33" s="18">
        <f t="shared" si="42"/>
        <v>6303.6586451346275</v>
      </c>
      <c r="Z33" s="18"/>
      <c r="AA33" s="18"/>
      <c r="AB33" s="18"/>
      <c r="AC33" s="18">
        <f t="shared" si="43"/>
        <v>453226.81</v>
      </c>
      <c r="AD33" s="18">
        <f t="shared" si="43"/>
        <v>1236045.6600000001</v>
      </c>
      <c r="AE33" s="18">
        <f t="shared" si="10"/>
        <v>2727.2121435181652</v>
      </c>
      <c r="AF33" s="19"/>
      <c r="AG33" s="19"/>
      <c r="AH33" s="19"/>
      <c r="AI33" s="19"/>
      <c r="AJ33" s="19"/>
      <c r="AK33" s="19"/>
      <c r="AL33" s="19">
        <v>14904</v>
      </c>
      <c r="AM33" s="19">
        <v>18229.13</v>
      </c>
      <c r="AN33" s="19">
        <f t="shared" si="24"/>
        <v>1223.1031937734838</v>
      </c>
      <c r="AO33" s="19">
        <v>14</v>
      </c>
      <c r="AP33" s="19">
        <v>4.42</v>
      </c>
      <c r="AQ33" s="19">
        <f t="shared" si="25"/>
        <v>315.7142857142857</v>
      </c>
      <c r="AR33" s="19">
        <v>17515</v>
      </c>
      <c r="AS33" s="19">
        <v>21192.67</v>
      </c>
      <c r="AT33" s="19">
        <f t="shared" si="26"/>
        <v>1209.972594918641</v>
      </c>
      <c r="AU33" s="19">
        <f t="shared" si="27"/>
        <v>32433</v>
      </c>
      <c r="AV33" s="19">
        <f t="shared" si="27"/>
        <v>39426.22</v>
      </c>
      <c r="AW33" s="19">
        <f t="shared" si="28"/>
        <v>1215.6205099744088</v>
      </c>
      <c r="AX33" s="18">
        <v>4500</v>
      </c>
      <c r="AY33" s="18">
        <v>239608</v>
      </c>
      <c r="AZ33" s="18">
        <f t="shared" si="11"/>
        <v>53246.22222222222</v>
      </c>
      <c r="BA33" s="18">
        <v>25529</v>
      </c>
      <c r="BB33" s="18">
        <v>2366441</v>
      </c>
      <c r="BC33" s="18">
        <f t="shared" si="29"/>
        <v>92696.188648204</v>
      </c>
      <c r="BD33" s="19"/>
      <c r="BE33" s="19"/>
      <c r="BF33" s="19"/>
      <c r="BG33" s="19"/>
      <c r="BH33" s="19"/>
      <c r="BI33" s="19"/>
      <c r="BJ33" s="19">
        <v>19993</v>
      </c>
      <c r="BK33" s="19">
        <v>13163.91</v>
      </c>
      <c r="BL33" s="19">
        <f t="shared" si="30"/>
        <v>658.4259490821788</v>
      </c>
      <c r="BM33" s="19">
        <f t="shared" si="53"/>
        <v>19993</v>
      </c>
      <c r="BN33" s="19">
        <f t="shared" si="53"/>
        <v>13163.91</v>
      </c>
      <c r="BO33" s="19">
        <f t="shared" si="31"/>
        <v>658.4259490821788</v>
      </c>
      <c r="BP33" s="19">
        <f t="shared" si="16"/>
        <v>50022</v>
      </c>
      <c r="BQ33" s="19">
        <f t="shared" si="16"/>
        <v>2619212.91</v>
      </c>
      <c r="BR33" s="19">
        <f t="shared" si="32"/>
        <v>52361.21926352405</v>
      </c>
      <c r="BS33" s="19">
        <v>4213</v>
      </c>
      <c r="BT33" s="19">
        <v>67870.95</v>
      </c>
      <c r="BU33" s="19">
        <f t="shared" si="20"/>
        <v>16109.886066935676</v>
      </c>
      <c r="BV33" s="19">
        <v>4181</v>
      </c>
      <c r="BW33" s="19">
        <v>111401.6</v>
      </c>
      <c r="BX33" s="19">
        <f t="shared" si="13"/>
        <v>26644.72614207128</v>
      </c>
      <c r="BY33" s="19">
        <v>9534</v>
      </c>
      <c r="BZ33" s="19">
        <v>283868.04</v>
      </c>
      <c r="CA33" s="19">
        <f t="shared" si="33"/>
        <v>29774.28571428571</v>
      </c>
      <c r="CB33" s="19"/>
      <c r="CC33" s="19"/>
      <c r="CD33" s="19"/>
      <c r="CE33" s="19">
        <v>24312</v>
      </c>
      <c r="CF33" s="19">
        <v>683558.47</v>
      </c>
      <c r="CG33" s="19">
        <f t="shared" si="14"/>
        <v>28116.09369858506</v>
      </c>
      <c r="CH33" s="19">
        <f t="shared" si="44"/>
        <v>42240</v>
      </c>
      <c r="CI33" s="19">
        <f t="shared" si="44"/>
        <v>1146699.06</v>
      </c>
      <c r="CJ33" s="19">
        <f t="shared" si="34"/>
        <v>27147.231534090908</v>
      </c>
      <c r="CK33" s="19">
        <v>5468</v>
      </c>
      <c r="CL33" s="19">
        <v>109359.58</v>
      </c>
      <c r="CM33" s="19">
        <f t="shared" si="21"/>
        <v>19999.923189465986</v>
      </c>
      <c r="CN33" s="19">
        <v>16009</v>
      </c>
      <c r="CO33" s="19">
        <v>496617.01</v>
      </c>
      <c r="CP33" s="19">
        <f t="shared" si="35"/>
        <v>31021.113748516458</v>
      </c>
      <c r="CQ33" s="19"/>
      <c r="CR33" s="19"/>
      <c r="CS33" s="19"/>
      <c r="CT33" s="19">
        <v>7889</v>
      </c>
      <c r="CU33" s="19">
        <v>127048.75</v>
      </c>
      <c r="CV33" s="19">
        <f t="shared" si="36"/>
        <v>16104.544302192928</v>
      </c>
      <c r="CW33" s="19">
        <v>1296</v>
      </c>
      <c r="CX33" s="19">
        <v>23491.23</v>
      </c>
      <c r="CY33" s="19">
        <f t="shared" si="45"/>
        <v>18125.949074074077</v>
      </c>
      <c r="CZ33" s="19">
        <f t="shared" si="46"/>
        <v>30662</v>
      </c>
      <c r="DA33" s="19">
        <f t="shared" si="46"/>
        <v>756516.57</v>
      </c>
      <c r="DB33" s="19">
        <f t="shared" si="37"/>
        <v>24672.773139390774</v>
      </c>
      <c r="DC33" s="19">
        <v>2333</v>
      </c>
      <c r="DD33" s="19">
        <v>22618.84</v>
      </c>
      <c r="DE33" s="19">
        <f t="shared" si="22"/>
        <v>9695.173596228033</v>
      </c>
      <c r="DF33" s="19">
        <v>306</v>
      </c>
      <c r="DG33" s="19">
        <v>927</v>
      </c>
      <c r="DH33" s="19">
        <f t="shared" si="47"/>
        <v>3029.4117647058824</v>
      </c>
      <c r="DI33" s="19"/>
      <c r="DJ33" s="19"/>
      <c r="DK33" s="19"/>
      <c r="DL33" s="19"/>
      <c r="DM33" s="19"/>
      <c r="DN33" s="19"/>
      <c r="DO33" s="19">
        <v>8631</v>
      </c>
      <c r="DP33" s="19">
        <v>204854.84</v>
      </c>
      <c r="DQ33" s="19">
        <f t="shared" si="23"/>
        <v>23734.774649519175</v>
      </c>
      <c r="DR33" s="19">
        <f t="shared" si="48"/>
        <v>11270</v>
      </c>
      <c r="DS33" s="19">
        <f t="shared" si="38"/>
        <v>228400.68</v>
      </c>
      <c r="DT33" s="19">
        <f t="shared" si="39"/>
        <v>20266.253771073647</v>
      </c>
      <c r="DU33" s="18">
        <v>815</v>
      </c>
      <c r="DV33" s="18">
        <v>859.53</v>
      </c>
      <c r="DW33" s="18">
        <f t="shared" si="49"/>
        <v>1054.6380368098157</v>
      </c>
      <c r="DX33" s="18">
        <f t="shared" si="19"/>
        <v>620668.81</v>
      </c>
      <c r="DY33" s="18">
        <f t="shared" si="19"/>
        <v>6027160.63</v>
      </c>
      <c r="DZ33" s="18">
        <f t="shared" si="40"/>
        <v>9710.751584246676</v>
      </c>
      <c r="EA33" s="18">
        <f>'[1]باغی'!EA30+zeraee!DX33</f>
        <v>661521.81</v>
      </c>
      <c r="EB33" s="18">
        <f>'[1]باغی'!EB30+zeraee!DY33</f>
        <v>6159745.074444444</v>
      </c>
      <c r="EC33" s="18">
        <f t="shared" si="41"/>
        <v>9311.476932929005</v>
      </c>
    </row>
    <row r="34" spans="1:133" ht="12" customHeight="1">
      <c r="A34" s="17" t="s">
        <v>27</v>
      </c>
      <c r="B34" s="18">
        <v>301542</v>
      </c>
      <c r="C34" s="18">
        <v>1050912.62</v>
      </c>
      <c r="D34" s="18">
        <f t="shared" si="0"/>
        <v>3485.1285061450812</v>
      </c>
      <c r="E34" s="18">
        <v>183141</v>
      </c>
      <c r="F34" s="18">
        <v>131203.38</v>
      </c>
      <c r="G34" s="18">
        <f t="shared" si="1"/>
        <v>716.4063754156633</v>
      </c>
      <c r="H34" s="18">
        <f t="shared" si="50"/>
        <v>484683</v>
      </c>
      <c r="I34" s="18">
        <f t="shared" si="50"/>
        <v>1182116</v>
      </c>
      <c r="J34" s="18">
        <f t="shared" si="3"/>
        <v>2438.9466929931523</v>
      </c>
      <c r="K34" s="18">
        <v>19008</v>
      </c>
      <c r="L34" s="18">
        <v>35164.65</v>
      </c>
      <c r="M34" s="18">
        <f t="shared" si="4"/>
        <v>1849.9921085858587</v>
      </c>
      <c r="N34" s="18">
        <v>85851</v>
      </c>
      <c r="O34" s="18">
        <v>60126.85</v>
      </c>
      <c r="P34" s="18">
        <f t="shared" si="5"/>
        <v>700.3628379401521</v>
      </c>
      <c r="Q34" s="18">
        <f t="shared" si="51"/>
        <v>104859</v>
      </c>
      <c r="R34" s="18">
        <f t="shared" si="51"/>
        <v>95291.5</v>
      </c>
      <c r="S34" s="18">
        <f t="shared" si="7"/>
        <v>908.7584279842456</v>
      </c>
      <c r="T34" s="18">
        <v>31273</v>
      </c>
      <c r="U34" s="18">
        <v>106601.79</v>
      </c>
      <c r="V34" s="18">
        <f t="shared" si="8"/>
        <v>3408.748441147315</v>
      </c>
      <c r="W34" s="18">
        <v>25267</v>
      </c>
      <c r="X34" s="18">
        <v>151531.7</v>
      </c>
      <c r="Y34" s="18">
        <f t="shared" si="42"/>
        <v>5997.2177148058745</v>
      </c>
      <c r="Z34" s="18"/>
      <c r="AA34" s="18"/>
      <c r="AB34" s="18"/>
      <c r="AC34" s="18">
        <f t="shared" si="43"/>
        <v>646082</v>
      </c>
      <c r="AD34" s="18">
        <f t="shared" si="43"/>
        <v>1535540.99</v>
      </c>
      <c r="AE34" s="18">
        <f t="shared" si="10"/>
        <v>2376.6967505672656</v>
      </c>
      <c r="AF34" s="19"/>
      <c r="AG34" s="19"/>
      <c r="AH34" s="19"/>
      <c r="AI34" s="19">
        <v>2</v>
      </c>
      <c r="AJ34" s="19">
        <v>1.4</v>
      </c>
      <c r="AK34" s="19">
        <f>(AJ34)/AI34*1000</f>
        <v>700</v>
      </c>
      <c r="AL34" s="19">
        <v>9691</v>
      </c>
      <c r="AM34" s="19">
        <v>12323.43</v>
      </c>
      <c r="AN34" s="19">
        <f t="shared" si="24"/>
        <v>1271.6365700134145</v>
      </c>
      <c r="AO34" s="19">
        <v>844</v>
      </c>
      <c r="AP34" s="19">
        <v>556.95</v>
      </c>
      <c r="AQ34" s="19">
        <f t="shared" si="25"/>
        <v>659.89336492891</v>
      </c>
      <c r="AR34" s="19">
        <v>15272</v>
      </c>
      <c r="AS34" s="19">
        <v>18127.64</v>
      </c>
      <c r="AT34" s="19">
        <f t="shared" si="26"/>
        <v>1186.9853326348873</v>
      </c>
      <c r="AU34" s="19">
        <f t="shared" si="27"/>
        <v>25809</v>
      </c>
      <c r="AV34" s="19">
        <f t="shared" si="27"/>
        <v>31009.420000000002</v>
      </c>
      <c r="AW34" s="19">
        <f t="shared" si="28"/>
        <v>1201.4963772327483</v>
      </c>
      <c r="AX34" s="18">
        <v>8165</v>
      </c>
      <c r="AY34" s="18">
        <v>370546</v>
      </c>
      <c r="AZ34" s="18">
        <f t="shared" si="11"/>
        <v>45382.241273729334</v>
      </c>
      <c r="BA34" s="18">
        <v>36856</v>
      </c>
      <c r="BB34" s="18">
        <v>3195246</v>
      </c>
      <c r="BC34" s="18">
        <f t="shared" si="29"/>
        <v>86695.40915997395</v>
      </c>
      <c r="BD34" s="19"/>
      <c r="BE34" s="19"/>
      <c r="BF34" s="19"/>
      <c r="BG34" s="19">
        <v>172</v>
      </c>
      <c r="BH34" s="19">
        <v>257.4</v>
      </c>
      <c r="BI34" s="19">
        <f aca="true" t="shared" si="54" ref="BI34:BI43">(BH34)/BG34*1000</f>
        <v>1496.5116279069766</v>
      </c>
      <c r="BJ34" s="19">
        <v>9327</v>
      </c>
      <c r="BK34" s="19">
        <v>6407.1</v>
      </c>
      <c r="BL34" s="19">
        <f t="shared" si="30"/>
        <v>686.9411386297845</v>
      </c>
      <c r="BM34" s="19">
        <f t="shared" si="53"/>
        <v>9499</v>
      </c>
      <c r="BN34" s="19">
        <f t="shared" si="53"/>
        <v>6664.5</v>
      </c>
      <c r="BO34" s="19">
        <f t="shared" si="31"/>
        <v>701.600168438783</v>
      </c>
      <c r="BP34" s="19">
        <f t="shared" si="16"/>
        <v>54520</v>
      </c>
      <c r="BQ34" s="19">
        <f t="shared" si="16"/>
        <v>3572456.5</v>
      </c>
      <c r="BR34" s="19">
        <f t="shared" si="32"/>
        <v>65525.61445341159</v>
      </c>
      <c r="BS34" s="19">
        <v>4204</v>
      </c>
      <c r="BT34" s="19">
        <v>80695.93</v>
      </c>
      <c r="BU34" s="19">
        <f t="shared" si="20"/>
        <v>19195.03568030447</v>
      </c>
      <c r="BV34" s="19">
        <v>3488</v>
      </c>
      <c r="BW34" s="19">
        <v>108801.84</v>
      </c>
      <c r="BX34" s="19">
        <f t="shared" si="13"/>
        <v>31193.188073394496</v>
      </c>
      <c r="BY34" s="19">
        <v>9321</v>
      </c>
      <c r="BZ34" s="19">
        <v>274353.9</v>
      </c>
      <c r="CA34" s="19">
        <f t="shared" si="33"/>
        <v>29433.955584164793</v>
      </c>
      <c r="CB34" s="19"/>
      <c r="CC34" s="19"/>
      <c r="CD34" s="19"/>
      <c r="CE34" s="19">
        <v>25534</v>
      </c>
      <c r="CF34" s="19">
        <v>709021.14</v>
      </c>
      <c r="CG34" s="19">
        <f t="shared" si="14"/>
        <v>27767.726952298897</v>
      </c>
      <c r="CH34" s="19">
        <f t="shared" si="44"/>
        <v>42547</v>
      </c>
      <c r="CI34" s="19">
        <f t="shared" si="44"/>
        <v>1172872.81</v>
      </c>
      <c r="CJ34" s="19">
        <f t="shared" si="34"/>
        <v>27566.521963945757</v>
      </c>
      <c r="CK34" s="19">
        <v>5970</v>
      </c>
      <c r="CL34" s="19">
        <v>126853.43</v>
      </c>
      <c r="CM34" s="19">
        <f t="shared" si="21"/>
        <v>21248.480737018424</v>
      </c>
      <c r="CN34" s="19">
        <v>15674</v>
      </c>
      <c r="CO34" s="19">
        <v>483176.91</v>
      </c>
      <c r="CP34" s="19">
        <f t="shared" si="35"/>
        <v>30826.649866020158</v>
      </c>
      <c r="CQ34" s="19"/>
      <c r="CR34" s="19"/>
      <c r="CS34" s="19"/>
      <c r="CT34" s="19">
        <v>7853</v>
      </c>
      <c r="CU34" s="19">
        <v>132193.41</v>
      </c>
      <c r="CV34" s="19">
        <f t="shared" si="36"/>
        <v>16833.49165923851</v>
      </c>
      <c r="CW34" s="19">
        <v>1309</v>
      </c>
      <c r="CX34" s="19">
        <v>15915.09</v>
      </c>
      <c r="CY34" s="19">
        <f t="shared" si="45"/>
        <v>12158.20473644003</v>
      </c>
      <c r="CZ34" s="19">
        <f t="shared" si="46"/>
        <v>30806</v>
      </c>
      <c r="DA34" s="19">
        <f t="shared" si="46"/>
        <v>758138.8399999999</v>
      </c>
      <c r="DB34" s="19">
        <f t="shared" si="37"/>
        <v>24610.103226644158</v>
      </c>
      <c r="DC34" s="19">
        <v>2516</v>
      </c>
      <c r="DD34" s="19">
        <v>22569.37</v>
      </c>
      <c r="DE34" s="19">
        <f t="shared" si="22"/>
        <v>8970.337837837837</v>
      </c>
      <c r="DF34" s="19">
        <v>176</v>
      </c>
      <c r="DG34" s="19">
        <v>3271.76</v>
      </c>
      <c r="DH34" s="19">
        <f t="shared" si="47"/>
        <v>18589.545454545456</v>
      </c>
      <c r="DI34" s="19"/>
      <c r="DJ34" s="19"/>
      <c r="DK34" s="19"/>
      <c r="DL34" s="19"/>
      <c r="DM34" s="19"/>
      <c r="DN34" s="19"/>
      <c r="DO34" s="19">
        <v>8811</v>
      </c>
      <c r="DP34" s="19">
        <v>201619.57</v>
      </c>
      <c r="DQ34" s="19">
        <f t="shared" si="23"/>
        <v>22882.711383497903</v>
      </c>
      <c r="DR34" s="19">
        <f t="shared" si="48"/>
        <v>11503</v>
      </c>
      <c r="DS34" s="19">
        <f t="shared" si="38"/>
        <v>227460.7</v>
      </c>
      <c r="DT34" s="19">
        <f t="shared" si="39"/>
        <v>19774.032860992786</v>
      </c>
      <c r="DU34" s="18">
        <v>505</v>
      </c>
      <c r="DV34" s="18">
        <v>736.49</v>
      </c>
      <c r="DW34" s="18">
        <f t="shared" si="49"/>
        <v>1458.3960396039604</v>
      </c>
      <c r="DX34" s="18">
        <f t="shared" si="19"/>
        <v>811772</v>
      </c>
      <c r="DY34" s="18">
        <f t="shared" si="19"/>
        <v>7298215.750000001</v>
      </c>
      <c r="DZ34" s="18">
        <f t="shared" si="40"/>
        <v>8990.474850081058</v>
      </c>
      <c r="EA34" s="18">
        <f>'[1]باغی'!EA31+zeraee!DX34</f>
        <v>845560</v>
      </c>
      <c r="EB34" s="18">
        <f>'[1]باغی'!EB31+zeraee!DY34</f>
        <v>7434818.500000001</v>
      </c>
      <c r="EC34" s="18">
        <f t="shared" si="41"/>
        <v>8792.774610908747</v>
      </c>
    </row>
    <row r="35" spans="1:133" ht="12" customHeight="1">
      <c r="A35" s="17" t="s">
        <v>28</v>
      </c>
      <c r="B35" s="18">
        <v>319354</v>
      </c>
      <c r="C35" s="18">
        <v>1091550.43</v>
      </c>
      <c r="D35" s="18">
        <f t="shared" si="0"/>
        <v>3417.9951715024704</v>
      </c>
      <c r="E35" s="18">
        <v>262072</v>
      </c>
      <c r="F35" s="18">
        <v>342289.6</v>
      </c>
      <c r="G35" s="18">
        <f t="shared" si="1"/>
        <v>1306.089929485027</v>
      </c>
      <c r="H35" s="18">
        <f t="shared" si="50"/>
        <v>581426</v>
      </c>
      <c r="I35" s="18">
        <f t="shared" si="50"/>
        <v>1433840.0299999998</v>
      </c>
      <c r="J35" s="18">
        <f t="shared" si="3"/>
        <v>2466.0748401344276</v>
      </c>
      <c r="K35" s="18">
        <v>23040</v>
      </c>
      <c r="L35" s="18">
        <v>46555.04</v>
      </c>
      <c r="M35" s="18">
        <f t="shared" si="4"/>
        <v>2020.6180555555554</v>
      </c>
      <c r="N35" s="18">
        <v>90302</v>
      </c>
      <c r="O35" s="18">
        <v>93314.57</v>
      </c>
      <c r="P35" s="18">
        <f t="shared" si="5"/>
        <v>1033.3610551261322</v>
      </c>
      <c r="Q35" s="18">
        <f t="shared" si="51"/>
        <v>113342</v>
      </c>
      <c r="R35" s="18">
        <f t="shared" si="51"/>
        <v>139869.61000000002</v>
      </c>
      <c r="S35" s="18">
        <f t="shared" si="7"/>
        <v>1234.049249175063</v>
      </c>
      <c r="T35" s="18">
        <v>48612</v>
      </c>
      <c r="U35" s="18">
        <v>174166.62</v>
      </c>
      <c r="V35" s="18">
        <f t="shared" si="8"/>
        <v>3582.790668970624</v>
      </c>
      <c r="W35" s="18">
        <v>34094</v>
      </c>
      <c r="X35" s="18">
        <v>230653.85</v>
      </c>
      <c r="Y35" s="18">
        <f t="shared" si="42"/>
        <v>6765.232885551711</v>
      </c>
      <c r="Z35" s="18"/>
      <c r="AA35" s="18"/>
      <c r="AB35" s="18"/>
      <c r="AC35" s="18">
        <f t="shared" si="43"/>
        <v>777474</v>
      </c>
      <c r="AD35" s="18">
        <f t="shared" si="43"/>
        <v>1978530.1099999999</v>
      </c>
      <c r="AE35" s="18">
        <f t="shared" si="10"/>
        <v>2544.8183604853666</v>
      </c>
      <c r="AF35" s="19"/>
      <c r="AG35" s="19"/>
      <c r="AH35" s="19"/>
      <c r="AI35" s="19">
        <v>26</v>
      </c>
      <c r="AJ35" s="19">
        <v>15.3</v>
      </c>
      <c r="AK35" s="19">
        <f>(AJ35)/AI35*1000</f>
        <v>588.4615384615385</v>
      </c>
      <c r="AL35" s="19">
        <v>9286</v>
      </c>
      <c r="AM35" s="19">
        <v>14045.66</v>
      </c>
      <c r="AN35" s="19">
        <f t="shared" si="24"/>
        <v>1512.562998061598</v>
      </c>
      <c r="AO35" s="19">
        <v>935</v>
      </c>
      <c r="AP35" s="19">
        <v>755.28</v>
      </c>
      <c r="AQ35" s="19">
        <f t="shared" si="25"/>
        <v>807.7860962566845</v>
      </c>
      <c r="AR35" s="19">
        <v>13489</v>
      </c>
      <c r="AS35" s="19">
        <v>17288.52</v>
      </c>
      <c r="AT35" s="19">
        <f t="shared" si="26"/>
        <v>1281.6754392467938</v>
      </c>
      <c r="AU35" s="19">
        <f t="shared" si="27"/>
        <v>23736</v>
      </c>
      <c r="AV35" s="19">
        <f t="shared" si="27"/>
        <v>32104.76</v>
      </c>
      <c r="AW35" s="19">
        <f t="shared" si="28"/>
        <v>1352.57667677789</v>
      </c>
      <c r="AX35" s="18">
        <v>7520</v>
      </c>
      <c r="AY35" s="18">
        <v>299399</v>
      </c>
      <c r="AZ35" s="18">
        <f t="shared" si="11"/>
        <v>39813.69680851064</v>
      </c>
      <c r="BA35" s="18">
        <v>42659</v>
      </c>
      <c r="BB35" s="18">
        <v>3712395</v>
      </c>
      <c r="BC35" s="18">
        <f t="shared" si="29"/>
        <v>87024.89509833798</v>
      </c>
      <c r="BD35" s="19"/>
      <c r="BE35" s="19"/>
      <c r="BF35" s="19"/>
      <c r="BG35" s="19">
        <v>745</v>
      </c>
      <c r="BH35" s="19">
        <v>1077.45</v>
      </c>
      <c r="BI35" s="19">
        <f t="shared" si="54"/>
        <v>1446.241610738255</v>
      </c>
      <c r="BJ35" s="19">
        <v>11406</v>
      </c>
      <c r="BK35" s="19">
        <v>8997.33</v>
      </c>
      <c r="BL35" s="19">
        <f t="shared" si="30"/>
        <v>788.8243029984219</v>
      </c>
      <c r="BM35" s="19">
        <f t="shared" si="53"/>
        <v>12151</v>
      </c>
      <c r="BN35" s="19">
        <f t="shared" si="53"/>
        <v>10074.78</v>
      </c>
      <c r="BO35" s="19">
        <f t="shared" si="31"/>
        <v>829.1317587029876</v>
      </c>
      <c r="BP35" s="19">
        <f t="shared" si="16"/>
        <v>62330</v>
      </c>
      <c r="BQ35" s="19">
        <f t="shared" si="16"/>
        <v>4021868.78</v>
      </c>
      <c r="BR35" s="19">
        <f t="shared" si="32"/>
        <v>64525.40959409593</v>
      </c>
      <c r="BS35" s="19">
        <v>4744</v>
      </c>
      <c r="BT35" s="19">
        <v>87864.02</v>
      </c>
      <c r="BU35" s="19">
        <f t="shared" si="20"/>
        <v>18521.083473861723</v>
      </c>
      <c r="BV35" s="19">
        <v>4376</v>
      </c>
      <c r="BW35" s="19">
        <v>91794.25</v>
      </c>
      <c r="BX35" s="19">
        <f t="shared" si="13"/>
        <v>20976.748171846433</v>
      </c>
      <c r="BY35" s="19">
        <v>9626</v>
      </c>
      <c r="BZ35" s="19">
        <v>294945.4</v>
      </c>
      <c r="CA35" s="19">
        <f t="shared" si="33"/>
        <v>30640.49449407854</v>
      </c>
      <c r="CB35" s="19"/>
      <c r="CC35" s="19"/>
      <c r="CD35" s="19"/>
      <c r="CE35" s="19">
        <v>22966</v>
      </c>
      <c r="CF35" s="19">
        <v>550725.18</v>
      </c>
      <c r="CG35" s="19">
        <f t="shared" si="14"/>
        <v>23980.021771314117</v>
      </c>
      <c r="CH35" s="19">
        <f t="shared" si="44"/>
        <v>41712</v>
      </c>
      <c r="CI35" s="19">
        <f t="shared" si="44"/>
        <v>1025328.8500000001</v>
      </c>
      <c r="CJ35" s="19">
        <f t="shared" si="34"/>
        <v>24581.148110855393</v>
      </c>
      <c r="CK35" s="19">
        <v>5402</v>
      </c>
      <c r="CL35" s="19">
        <v>133722.17</v>
      </c>
      <c r="CM35" s="19">
        <f t="shared" si="21"/>
        <v>24754.19659385413</v>
      </c>
      <c r="CN35" s="19">
        <v>13654</v>
      </c>
      <c r="CO35" s="19">
        <v>413606.8</v>
      </c>
      <c r="CP35" s="19">
        <f t="shared" si="35"/>
        <v>30291.987695913285</v>
      </c>
      <c r="CQ35" s="19"/>
      <c r="CR35" s="19"/>
      <c r="CS35" s="19"/>
      <c r="CT35" s="19">
        <v>8007</v>
      </c>
      <c r="CU35" s="19">
        <v>139882.47</v>
      </c>
      <c r="CV35" s="19">
        <f t="shared" si="36"/>
        <v>17470.02248032971</v>
      </c>
      <c r="CW35" s="19">
        <v>2586</v>
      </c>
      <c r="CX35" s="19">
        <v>41604.12</v>
      </c>
      <c r="CY35" s="19">
        <f t="shared" si="45"/>
        <v>16088.213457076567</v>
      </c>
      <c r="CZ35" s="19">
        <f t="shared" si="46"/>
        <v>29649</v>
      </c>
      <c r="DA35" s="19">
        <f t="shared" si="46"/>
        <v>728815.56</v>
      </c>
      <c r="DB35" s="19">
        <f t="shared" si="37"/>
        <v>24581.45502377821</v>
      </c>
      <c r="DC35" s="19">
        <v>2527</v>
      </c>
      <c r="DD35" s="19">
        <v>24214.03</v>
      </c>
      <c r="DE35" s="19">
        <f t="shared" si="22"/>
        <v>9582.125049465769</v>
      </c>
      <c r="DF35" s="19">
        <v>1736</v>
      </c>
      <c r="DG35" s="19">
        <v>22294.96</v>
      </c>
      <c r="DH35" s="19">
        <f t="shared" si="47"/>
        <v>12842.718894009216</v>
      </c>
      <c r="DI35" s="19"/>
      <c r="DJ35" s="19"/>
      <c r="DK35" s="19"/>
      <c r="DL35" s="19"/>
      <c r="DM35" s="19"/>
      <c r="DN35" s="19"/>
      <c r="DO35" s="19">
        <v>5499</v>
      </c>
      <c r="DP35" s="19">
        <v>153439.78</v>
      </c>
      <c r="DQ35" s="19">
        <f t="shared" si="23"/>
        <v>27903.21513002364</v>
      </c>
      <c r="DR35" s="19">
        <f t="shared" si="48"/>
        <v>9762</v>
      </c>
      <c r="DS35" s="19">
        <f t="shared" si="38"/>
        <v>199948.77</v>
      </c>
      <c r="DT35" s="19">
        <f t="shared" si="39"/>
        <v>20482.35709895513</v>
      </c>
      <c r="DU35" s="18"/>
      <c r="DV35" s="18"/>
      <c r="DW35" s="18"/>
      <c r="DX35" s="18">
        <f t="shared" si="19"/>
        <v>944663</v>
      </c>
      <c r="DY35" s="18">
        <f t="shared" si="19"/>
        <v>7986596.83</v>
      </c>
      <c r="DZ35" s="18">
        <f t="shared" si="40"/>
        <v>8454.440186606229</v>
      </c>
      <c r="EA35" s="18">
        <f>'[1]باغی'!EA32+zeraee!DX35</f>
        <v>980298</v>
      </c>
      <c r="EB35" s="18">
        <f>'[1]باغی'!EB32+zeraee!DY35</f>
        <v>8166764.102727273</v>
      </c>
      <c r="EC35" s="18">
        <f t="shared" si="41"/>
        <v>8330.899484368298</v>
      </c>
    </row>
    <row r="36" spans="1:133" ht="12" customHeight="1">
      <c r="A36" s="17" t="s">
        <v>65</v>
      </c>
      <c r="B36" s="18">
        <v>315171</v>
      </c>
      <c r="C36" s="18">
        <v>1015263.02</v>
      </c>
      <c r="D36" s="18">
        <f t="shared" si="0"/>
        <v>3221.308496022794</v>
      </c>
      <c r="E36" s="18">
        <v>107021</v>
      </c>
      <c r="F36" s="18">
        <v>67432.26</v>
      </c>
      <c r="G36" s="18">
        <f t="shared" si="1"/>
        <v>630.0843759635959</v>
      </c>
      <c r="H36" s="18">
        <f t="shared" si="50"/>
        <v>422192</v>
      </c>
      <c r="I36" s="18">
        <f t="shared" si="50"/>
        <v>1082695.28</v>
      </c>
      <c r="J36" s="18">
        <f t="shared" si="3"/>
        <v>2564.4618562170763</v>
      </c>
      <c r="K36" s="18">
        <v>23902</v>
      </c>
      <c r="L36" s="18">
        <v>45122.28</v>
      </c>
      <c r="M36" s="18">
        <f t="shared" si="4"/>
        <v>1887.8035310852647</v>
      </c>
      <c r="N36" s="18">
        <v>51471</v>
      </c>
      <c r="O36" s="18">
        <v>34724.94</v>
      </c>
      <c r="P36" s="18">
        <f t="shared" si="5"/>
        <v>674.6505799382177</v>
      </c>
      <c r="Q36" s="18">
        <f t="shared" si="51"/>
        <v>75373</v>
      </c>
      <c r="R36" s="18">
        <f t="shared" si="51"/>
        <v>79847.22</v>
      </c>
      <c r="S36" s="18">
        <f t="shared" si="7"/>
        <v>1059.3610444058218</v>
      </c>
      <c r="T36" s="18">
        <v>50022</v>
      </c>
      <c r="U36" s="18">
        <v>173547.44</v>
      </c>
      <c r="V36" s="18">
        <f t="shared" si="8"/>
        <v>3469.4222542081484</v>
      </c>
      <c r="W36" s="18">
        <v>43721</v>
      </c>
      <c r="X36" s="18">
        <v>299507.01</v>
      </c>
      <c r="Y36" s="18">
        <f t="shared" si="42"/>
        <v>6850.415361039318</v>
      </c>
      <c r="Z36" s="18"/>
      <c r="AA36" s="18"/>
      <c r="AB36" s="18"/>
      <c r="AC36" s="18">
        <f t="shared" si="43"/>
        <v>591308</v>
      </c>
      <c r="AD36" s="18">
        <f t="shared" si="43"/>
        <v>1635596.9500000002</v>
      </c>
      <c r="AE36" s="18">
        <f t="shared" si="10"/>
        <v>2766.065992680634</v>
      </c>
      <c r="AF36" s="19"/>
      <c r="AG36" s="19"/>
      <c r="AH36" s="19"/>
      <c r="AI36" s="19"/>
      <c r="AJ36" s="19"/>
      <c r="AK36" s="19"/>
      <c r="AL36" s="19">
        <v>9621</v>
      </c>
      <c r="AM36" s="19">
        <v>16193.13</v>
      </c>
      <c r="AN36" s="19">
        <f t="shared" si="24"/>
        <v>1683.102588088556</v>
      </c>
      <c r="AO36" s="19">
        <v>635</v>
      </c>
      <c r="AP36" s="19">
        <v>503.09</v>
      </c>
      <c r="AQ36" s="19">
        <f t="shared" si="25"/>
        <v>792.267716535433</v>
      </c>
      <c r="AR36" s="19">
        <v>14072</v>
      </c>
      <c r="AS36" s="19">
        <v>18430.24</v>
      </c>
      <c r="AT36" s="19">
        <f t="shared" si="26"/>
        <v>1309.7100625355315</v>
      </c>
      <c r="AU36" s="19">
        <f t="shared" si="27"/>
        <v>24328</v>
      </c>
      <c r="AV36" s="19">
        <f t="shared" si="27"/>
        <v>35126.46</v>
      </c>
      <c r="AW36" s="19">
        <f t="shared" si="28"/>
        <v>1443.8696152581388</v>
      </c>
      <c r="AX36" s="18">
        <v>5200</v>
      </c>
      <c r="AY36" s="18">
        <v>240031</v>
      </c>
      <c r="AZ36" s="18">
        <f t="shared" si="11"/>
        <v>46159.807692307695</v>
      </c>
      <c r="BA36" s="18">
        <v>55000</v>
      </c>
      <c r="BB36" s="18">
        <v>5196000</v>
      </c>
      <c r="BC36" s="18">
        <f t="shared" si="29"/>
        <v>94472.72727272726</v>
      </c>
      <c r="BD36" s="19">
        <v>9</v>
      </c>
      <c r="BE36" s="19">
        <v>26.25</v>
      </c>
      <c r="BF36" s="19">
        <f t="shared" si="52"/>
        <v>2916.6666666666665</v>
      </c>
      <c r="BG36" s="19">
        <v>2030</v>
      </c>
      <c r="BH36" s="19">
        <v>2059.85</v>
      </c>
      <c r="BI36" s="19">
        <f t="shared" si="54"/>
        <v>1014.7044334975368</v>
      </c>
      <c r="BJ36" s="19">
        <v>8242</v>
      </c>
      <c r="BK36" s="19">
        <v>6491.96</v>
      </c>
      <c r="BL36" s="19">
        <f t="shared" si="30"/>
        <v>787.6680417374424</v>
      </c>
      <c r="BM36" s="19">
        <f t="shared" si="53"/>
        <v>10281</v>
      </c>
      <c r="BN36" s="19">
        <f t="shared" si="53"/>
        <v>8578.06</v>
      </c>
      <c r="BO36" s="19">
        <f t="shared" si="31"/>
        <v>834.3604707713257</v>
      </c>
      <c r="BP36" s="19">
        <f t="shared" si="16"/>
        <v>70481</v>
      </c>
      <c r="BQ36" s="19">
        <f t="shared" si="16"/>
        <v>5444609.06</v>
      </c>
      <c r="BR36" s="19">
        <f t="shared" si="32"/>
        <v>77249.31626963294</v>
      </c>
      <c r="BS36" s="19">
        <v>3754</v>
      </c>
      <c r="BT36" s="19">
        <v>84007.48</v>
      </c>
      <c r="BU36" s="19">
        <f t="shared" si="20"/>
        <v>22378.124667021842</v>
      </c>
      <c r="BV36" s="19">
        <v>3358</v>
      </c>
      <c r="BW36" s="19">
        <v>83417.82</v>
      </c>
      <c r="BX36" s="19">
        <f t="shared" si="13"/>
        <v>24841.518761167365</v>
      </c>
      <c r="BY36" s="19">
        <v>9801</v>
      </c>
      <c r="BZ36" s="19">
        <v>301071.89</v>
      </c>
      <c r="CA36" s="19">
        <f t="shared" si="33"/>
        <v>30718.48688909295</v>
      </c>
      <c r="CB36" s="19"/>
      <c r="CC36" s="19"/>
      <c r="CD36" s="19"/>
      <c r="CE36" s="19">
        <v>23320</v>
      </c>
      <c r="CF36" s="19">
        <v>570751.63</v>
      </c>
      <c r="CG36" s="19">
        <f t="shared" si="14"/>
        <v>24474.76972555746</v>
      </c>
      <c r="CH36" s="19">
        <f t="shared" si="44"/>
        <v>40233</v>
      </c>
      <c r="CI36" s="19">
        <f t="shared" si="44"/>
        <v>1039248.8200000001</v>
      </c>
      <c r="CJ36" s="19">
        <f t="shared" si="34"/>
        <v>25830.756344294485</v>
      </c>
      <c r="CK36" s="19">
        <v>4965</v>
      </c>
      <c r="CL36" s="19">
        <v>109913.95</v>
      </c>
      <c r="CM36" s="19">
        <f t="shared" si="21"/>
        <v>22137.754279959718</v>
      </c>
      <c r="CN36" s="19">
        <v>15322</v>
      </c>
      <c r="CO36" s="19">
        <v>467578.14</v>
      </c>
      <c r="CP36" s="19">
        <f t="shared" si="35"/>
        <v>30516.78240438585</v>
      </c>
      <c r="CQ36" s="19"/>
      <c r="CR36" s="19"/>
      <c r="CS36" s="19"/>
      <c r="CT36" s="19">
        <v>7189</v>
      </c>
      <c r="CU36" s="19">
        <v>133916.8</v>
      </c>
      <c r="CV36" s="19">
        <f t="shared" si="36"/>
        <v>18628.015022951728</v>
      </c>
      <c r="CW36" s="19">
        <v>1683</v>
      </c>
      <c r="CX36" s="19">
        <v>29124.14</v>
      </c>
      <c r="CY36" s="19">
        <f t="shared" si="45"/>
        <v>17304.896019013664</v>
      </c>
      <c r="CZ36" s="19">
        <f t="shared" si="46"/>
        <v>29159</v>
      </c>
      <c r="DA36" s="19">
        <f t="shared" si="46"/>
        <v>740533.03</v>
      </c>
      <c r="DB36" s="19">
        <f t="shared" si="37"/>
        <v>25396.37950547001</v>
      </c>
      <c r="DC36" s="19">
        <v>2546</v>
      </c>
      <c r="DD36" s="19">
        <v>24369.35</v>
      </c>
      <c r="DE36" s="19">
        <f t="shared" si="22"/>
        <v>9571.622152395914</v>
      </c>
      <c r="DF36" s="19">
        <v>2522</v>
      </c>
      <c r="DG36" s="19">
        <v>33421.53</v>
      </c>
      <c r="DH36" s="19">
        <f t="shared" si="47"/>
        <v>13251.994448850117</v>
      </c>
      <c r="DI36" s="19"/>
      <c r="DJ36" s="19"/>
      <c r="DK36" s="19"/>
      <c r="DL36" s="19"/>
      <c r="DM36" s="19"/>
      <c r="DN36" s="19"/>
      <c r="DO36" s="19">
        <v>4875</v>
      </c>
      <c r="DP36" s="19">
        <v>146437.91</v>
      </c>
      <c r="DQ36" s="19">
        <f t="shared" si="23"/>
        <v>30038.54564102564</v>
      </c>
      <c r="DR36" s="19">
        <f t="shared" si="48"/>
        <v>9943</v>
      </c>
      <c r="DS36" s="19">
        <f t="shared" si="38"/>
        <v>204228.79</v>
      </c>
      <c r="DT36" s="19">
        <f t="shared" si="39"/>
        <v>20539.956753494924</v>
      </c>
      <c r="DU36" s="18"/>
      <c r="DV36" s="18"/>
      <c r="DW36" s="18"/>
      <c r="DX36" s="18">
        <f t="shared" si="19"/>
        <v>765452</v>
      </c>
      <c r="DY36" s="18">
        <f t="shared" si="19"/>
        <v>9099343.11</v>
      </c>
      <c r="DZ36" s="18">
        <f t="shared" si="40"/>
        <v>11887.54240631679</v>
      </c>
      <c r="EA36" s="18">
        <f>'[1]باغی'!EA33+zeraee!DX36</f>
        <v>797969</v>
      </c>
      <c r="EB36" s="18">
        <f>'[1]باغی'!EB33+zeraee!DY36</f>
        <v>9298316.802307691</v>
      </c>
      <c r="EC36" s="18">
        <f t="shared" si="41"/>
        <v>11652.4787332687</v>
      </c>
    </row>
    <row r="37" spans="1:133" ht="12" customHeight="1">
      <c r="A37" s="17" t="s">
        <v>79</v>
      </c>
      <c r="B37" s="18">
        <v>331335</v>
      </c>
      <c r="C37" s="18">
        <v>1149238.94</v>
      </c>
      <c r="D37" s="18">
        <f t="shared" si="0"/>
        <v>3468.510540691445</v>
      </c>
      <c r="E37" s="18">
        <v>165821</v>
      </c>
      <c r="F37" s="18">
        <v>75260.24</v>
      </c>
      <c r="G37" s="18">
        <f t="shared" si="1"/>
        <v>453.864347700231</v>
      </c>
      <c r="H37" s="18">
        <f t="shared" si="50"/>
        <v>497156</v>
      </c>
      <c r="I37" s="18">
        <f t="shared" si="50"/>
        <v>1224499.18</v>
      </c>
      <c r="J37" s="18">
        <f t="shared" si="3"/>
        <v>2463.0079492151353</v>
      </c>
      <c r="K37" s="18">
        <v>27646</v>
      </c>
      <c r="L37" s="18">
        <v>51434.78</v>
      </c>
      <c r="M37" s="18">
        <f t="shared" si="4"/>
        <v>1860.478188526369</v>
      </c>
      <c r="N37" s="18">
        <v>65291</v>
      </c>
      <c r="O37" s="18">
        <v>25582.95</v>
      </c>
      <c r="P37" s="18">
        <f t="shared" si="5"/>
        <v>391.82965492946965</v>
      </c>
      <c r="Q37" s="18">
        <f t="shared" si="51"/>
        <v>92937</v>
      </c>
      <c r="R37" s="18">
        <f t="shared" si="51"/>
        <v>77017.73</v>
      </c>
      <c r="S37" s="18">
        <f t="shared" si="7"/>
        <v>828.7090179368819</v>
      </c>
      <c r="T37" s="18">
        <v>51337</v>
      </c>
      <c r="U37" s="18">
        <v>185219.43</v>
      </c>
      <c r="V37" s="18">
        <f t="shared" si="8"/>
        <v>3607.913006213842</v>
      </c>
      <c r="W37" s="18">
        <v>59207</v>
      </c>
      <c r="X37" s="18">
        <v>396696.66</v>
      </c>
      <c r="Y37" s="18">
        <f t="shared" si="42"/>
        <v>6700.164845373012</v>
      </c>
      <c r="Z37" s="18"/>
      <c r="AA37" s="18"/>
      <c r="AB37" s="18"/>
      <c r="AC37" s="18">
        <f t="shared" si="43"/>
        <v>700637</v>
      </c>
      <c r="AD37" s="18">
        <f t="shared" si="43"/>
        <v>1883433</v>
      </c>
      <c r="AE37" s="18">
        <f t="shared" si="10"/>
        <v>2688.1723346040817</v>
      </c>
      <c r="AF37" s="19"/>
      <c r="AG37" s="19"/>
      <c r="AH37" s="19"/>
      <c r="AI37" s="19"/>
      <c r="AJ37" s="19"/>
      <c r="AK37" s="19"/>
      <c r="AL37" s="19">
        <v>9770</v>
      </c>
      <c r="AM37" s="19">
        <v>17055.7</v>
      </c>
      <c r="AN37" s="19">
        <f t="shared" si="24"/>
        <v>1745.7215967246673</v>
      </c>
      <c r="AO37" s="19">
        <v>582</v>
      </c>
      <c r="AP37" s="19">
        <v>469.55</v>
      </c>
      <c r="AQ37" s="19">
        <f t="shared" si="25"/>
        <v>806.786941580756</v>
      </c>
      <c r="AR37" s="19">
        <v>15157</v>
      </c>
      <c r="AS37" s="19">
        <v>20633.32</v>
      </c>
      <c r="AT37" s="19">
        <f t="shared" si="26"/>
        <v>1361.3063271095862</v>
      </c>
      <c r="AU37" s="19">
        <f t="shared" si="27"/>
        <v>25509</v>
      </c>
      <c r="AV37" s="19">
        <f t="shared" si="27"/>
        <v>38158.57</v>
      </c>
      <c r="AW37" s="19">
        <f t="shared" si="28"/>
        <v>1495.8865498451526</v>
      </c>
      <c r="AX37" s="18">
        <v>4250</v>
      </c>
      <c r="AY37" s="18">
        <v>209630</v>
      </c>
      <c r="AZ37" s="18">
        <f t="shared" si="11"/>
        <v>49324.705882352944</v>
      </c>
      <c r="BA37" s="18">
        <v>60839</v>
      </c>
      <c r="BB37" s="18">
        <v>5910165</v>
      </c>
      <c r="BC37" s="18">
        <f t="shared" si="29"/>
        <v>97144.34819770213</v>
      </c>
      <c r="BD37" s="19"/>
      <c r="BE37" s="19"/>
      <c r="BF37" s="19"/>
      <c r="BG37" s="19">
        <v>3839</v>
      </c>
      <c r="BH37" s="19">
        <v>4050.27</v>
      </c>
      <c r="BI37" s="19">
        <f t="shared" si="54"/>
        <v>1055.0325605626465</v>
      </c>
      <c r="BJ37" s="19">
        <v>7423</v>
      </c>
      <c r="BK37" s="19">
        <v>5462.88</v>
      </c>
      <c r="BL37" s="19">
        <f t="shared" si="30"/>
        <v>735.9396470429746</v>
      </c>
      <c r="BM37" s="19">
        <f t="shared" si="53"/>
        <v>11262</v>
      </c>
      <c r="BN37" s="19">
        <f t="shared" si="53"/>
        <v>9513.15</v>
      </c>
      <c r="BO37" s="19">
        <f t="shared" si="31"/>
        <v>844.712306872669</v>
      </c>
      <c r="BP37" s="19">
        <f t="shared" si="16"/>
        <v>76351</v>
      </c>
      <c r="BQ37" s="19">
        <f t="shared" si="16"/>
        <v>6129308.15</v>
      </c>
      <c r="BR37" s="19">
        <f t="shared" si="32"/>
        <v>80278.0336865267</v>
      </c>
      <c r="BS37" s="19">
        <v>5905</v>
      </c>
      <c r="BT37" s="19">
        <v>105508.8</v>
      </c>
      <c r="BU37" s="19">
        <f t="shared" si="20"/>
        <v>17867.70533446232</v>
      </c>
      <c r="BV37" s="19">
        <v>3135</v>
      </c>
      <c r="BW37" s="19">
        <v>104332.14</v>
      </c>
      <c r="BX37" s="19">
        <f t="shared" si="13"/>
        <v>33279.78947368421</v>
      </c>
      <c r="BY37" s="19">
        <v>10625</v>
      </c>
      <c r="BZ37" s="19">
        <v>330929.78</v>
      </c>
      <c r="CA37" s="19">
        <f t="shared" si="33"/>
        <v>31146.33223529412</v>
      </c>
      <c r="CB37" s="19"/>
      <c r="CC37" s="19"/>
      <c r="CD37" s="19"/>
      <c r="CE37" s="19">
        <v>24524</v>
      </c>
      <c r="CF37" s="19">
        <v>619110.65</v>
      </c>
      <c r="CG37" s="19">
        <f t="shared" si="14"/>
        <v>25245.09256238787</v>
      </c>
      <c r="CH37" s="19">
        <f t="shared" si="44"/>
        <v>44189</v>
      </c>
      <c r="CI37" s="19">
        <f t="shared" si="44"/>
        <v>1159881.37</v>
      </c>
      <c r="CJ37" s="19">
        <f t="shared" si="34"/>
        <v>26248.19231030347</v>
      </c>
      <c r="CK37" s="19">
        <v>5983</v>
      </c>
      <c r="CL37" s="19">
        <v>138708.62</v>
      </c>
      <c r="CM37" s="19">
        <f t="shared" si="21"/>
        <v>23183.79074043122</v>
      </c>
      <c r="CN37" s="19">
        <v>17476</v>
      </c>
      <c r="CO37" s="19">
        <v>536291.89</v>
      </c>
      <c r="CP37" s="19">
        <f t="shared" si="35"/>
        <v>30687.336346990156</v>
      </c>
      <c r="CQ37" s="19"/>
      <c r="CR37" s="19"/>
      <c r="CS37" s="19"/>
      <c r="CT37" s="19">
        <v>7892</v>
      </c>
      <c r="CU37" s="19">
        <v>149021.31</v>
      </c>
      <c r="CV37" s="19">
        <f t="shared" si="36"/>
        <v>18882.57856056766</v>
      </c>
      <c r="CW37" s="19">
        <v>1886</v>
      </c>
      <c r="CX37" s="19">
        <v>42940.87</v>
      </c>
      <c r="CY37" s="19">
        <f t="shared" si="45"/>
        <v>22768.223753976672</v>
      </c>
      <c r="CZ37" s="19">
        <f t="shared" si="46"/>
        <v>33237</v>
      </c>
      <c r="DA37" s="19">
        <f t="shared" si="46"/>
        <v>866962.6900000001</v>
      </c>
      <c r="DB37" s="19">
        <f t="shared" si="37"/>
        <v>26084.264223606224</v>
      </c>
      <c r="DC37" s="19">
        <v>2630</v>
      </c>
      <c r="DD37" s="19">
        <v>26468.3</v>
      </c>
      <c r="DE37" s="19">
        <f t="shared" si="22"/>
        <v>10063.992395437263</v>
      </c>
      <c r="DF37" s="19">
        <v>1373</v>
      </c>
      <c r="DG37" s="19">
        <v>21386.97</v>
      </c>
      <c r="DH37" s="19">
        <f t="shared" si="47"/>
        <v>15576.817188638019</v>
      </c>
      <c r="DI37" s="19"/>
      <c r="DJ37" s="19"/>
      <c r="DK37" s="19"/>
      <c r="DL37" s="19"/>
      <c r="DM37" s="19"/>
      <c r="DN37" s="19"/>
      <c r="DO37" s="19">
        <v>6497</v>
      </c>
      <c r="DP37" s="19">
        <v>195237.43</v>
      </c>
      <c r="DQ37" s="19">
        <f t="shared" si="23"/>
        <v>30050.39710635678</v>
      </c>
      <c r="DR37" s="19">
        <f t="shared" si="48"/>
        <v>10500</v>
      </c>
      <c r="DS37" s="19">
        <f t="shared" si="38"/>
        <v>243092.7</v>
      </c>
      <c r="DT37" s="19">
        <f t="shared" si="39"/>
        <v>23151.685714285715</v>
      </c>
      <c r="DU37" s="18">
        <v>645</v>
      </c>
      <c r="DV37" s="18">
        <v>863.79</v>
      </c>
      <c r="DW37" s="18">
        <f>(DV37)/DU37*1000</f>
        <v>1339.2093023255813</v>
      </c>
      <c r="DX37" s="18">
        <f t="shared" si="19"/>
        <v>891068</v>
      </c>
      <c r="DY37" s="18">
        <f t="shared" si="19"/>
        <v>10321700.269999998</v>
      </c>
      <c r="DZ37" s="18">
        <f t="shared" si="40"/>
        <v>11583.515814730186</v>
      </c>
      <c r="EA37" s="18">
        <f>'[1]باغی'!EA34+zeraee!DX37</f>
        <v>929247</v>
      </c>
      <c r="EB37" s="18">
        <f>'[1]باغی'!EB34+zeraee!DY37</f>
        <v>10547783.158888886</v>
      </c>
      <c r="EC37" s="18">
        <f t="shared" si="41"/>
        <v>11350.892883042814</v>
      </c>
    </row>
    <row r="38" spans="1:133" ht="12" customHeight="1">
      <c r="A38" s="17" t="s">
        <v>80</v>
      </c>
      <c r="B38" s="18">
        <v>372291</v>
      </c>
      <c r="C38" s="18">
        <v>1323965.69</v>
      </c>
      <c r="D38" s="18">
        <f t="shared" si="0"/>
        <v>3556.265636289891</v>
      </c>
      <c r="E38" s="18">
        <v>228072</v>
      </c>
      <c r="F38" s="18">
        <v>164477.59</v>
      </c>
      <c r="G38" s="18">
        <f t="shared" si="1"/>
        <v>721.1652022168438</v>
      </c>
      <c r="H38" s="18">
        <f t="shared" si="50"/>
        <v>600363</v>
      </c>
      <c r="I38" s="18">
        <f t="shared" si="50"/>
        <v>1488443.28</v>
      </c>
      <c r="J38" s="18">
        <f t="shared" si="3"/>
        <v>2479.2388604894036</v>
      </c>
      <c r="K38" s="18">
        <v>25778</v>
      </c>
      <c r="L38" s="18">
        <v>48316.25</v>
      </c>
      <c r="M38" s="18">
        <f t="shared" si="4"/>
        <v>1874.3211265420125</v>
      </c>
      <c r="N38" s="18">
        <v>79935</v>
      </c>
      <c r="O38" s="18">
        <v>54198.97</v>
      </c>
      <c r="P38" s="18">
        <f t="shared" si="5"/>
        <v>678.0380309001064</v>
      </c>
      <c r="Q38" s="18">
        <f t="shared" si="51"/>
        <v>105713</v>
      </c>
      <c r="R38" s="18">
        <f t="shared" si="51"/>
        <v>102515.22</v>
      </c>
      <c r="S38" s="18">
        <f t="shared" si="7"/>
        <v>969.750361828725</v>
      </c>
      <c r="T38" s="18">
        <v>53070</v>
      </c>
      <c r="U38" s="18">
        <v>196483.27</v>
      </c>
      <c r="V38" s="18">
        <f t="shared" si="8"/>
        <v>3702.3416242698318</v>
      </c>
      <c r="W38" s="18">
        <v>65857</v>
      </c>
      <c r="X38" s="18">
        <v>436298.43</v>
      </c>
      <c r="Y38" s="18">
        <f t="shared" si="42"/>
        <v>6624.936301380263</v>
      </c>
      <c r="Z38" s="18"/>
      <c r="AA38" s="18"/>
      <c r="AB38" s="18"/>
      <c r="AC38" s="18">
        <f t="shared" si="43"/>
        <v>825003</v>
      </c>
      <c r="AD38" s="18">
        <f t="shared" si="43"/>
        <v>2223740.2</v>
      </c>
      <c r="AE38" s="18">
        <f t="shared" si="10"/>
        <v>2695.4328650926122</v>
      </c>
      <c r="AF38" s="19"/>
      <c r="AG38" s="19"/>
      <c r="AH38" s="19"/>
      <c r="AI38" s="19">
        <v>3</v>
      </c>
      <c r="AJ38" s="19">
        <v>1.96</v>
      </c>
      <c r="AK38" s="19">
        <f>(AJ38)/AI38*1000</f>
        <v>653.3333333333334</v>
      </c>
      <c r="AL38" s="19">
        <v>10600</v>
      </c>
      <c r="AM38" s="19">
        <v>18532.69</v>
      </c>
      <c r="AN38" s="19">
        <f t="shared" si="24"/>
        <v>1748.3669811320754</v>
      </c>
      <c r="AO38" s="19">
        <v>604</v>
      </c>
      <c r="AP38" s="19">
        <v>461.26</v>
      </c>
      <c r="AQ38" s="19">
        <f t="shared" si="25"/>
        <v>763.6754966887416</v>
      </c>
      <c r="AR38" s="19">
        <v>14603</v>
      </c>
      <c r="AS38" s="19">
        <v>20289.03</v>
      </c>
      <c r="AT38" s="19">
        <f t="shared" si="26"/>
        <v>1389.3741012120797</v>
      </c>
      <c r="AU38" s="19">
        <f t="shared" si="27"/>
        <v>25810</v>
      </c>
      <c r="AV38" s="19">
        <f t="shared" si="27"/>
        <v>39284.939999999995</v>
      </c>
      <c r="AW38" s="19">
        <f t="shared" si="28"/>
        <v>1522.0821387059277</v>
      </c>
      <c r="AX38" s="18">
        <v>2438</v>
      </c>
      <c r="AY38" s="18">
        <v>132739</v>
      </c>
      <c r="AZ38" s="18">
        <f t="shared" si="11"/>
        <v>54445.857260049226</v>
      </c>
      <c r="BA38" s="18">
        <v>63385.3</v>
      </c>
      <c r="BB38" s="18">
        <v>5530364.81</v>
      </c>
      <c r="BC38" s="18">
        <f t="shared" si="29"/>
        <v>87249.95874437763</v>
      </c>
      <c r="BD38" s="19"/>
      <c r="BE38" s="19"/>
      <c r="BF38" s="19"/>
      <c r="BG38" s="19">
        <v>3547.5</v>
      </c>
      <c r="BH38" s="19">
        <v>3767.75</v>
      </c>
      <c r="BI38" s="19">
        <f t="shared" si="54"/>
        <v>1062.0859760394644</v>
      </c>
      <c r="BJ38" s="19">
        <v>13221</v>
      </c>
      <c r="BK38" s="19">
        <v>10884.15</v>
      </c>
      <c r="BL38" s="19">
        <f t="shared" si="30"/>
        <v>823.2471068754255</v>
      </c>
      <c r="BM38" s="19">
        <f t="shared" si="53"/>
        <v>16768.5</v>
      </c>
      <c r="BN38" s="19">
        <f t="shared" si="53"/>
        <v>14651.9</v>
      </c>
      <c r="BO38" s="19">
        <f t="shared" si="31"/>
        <v>873.775233324388</v>
      </c>
      <c r="BP38" s="19">
        <f t="shared" si="16"/>
        <v>82591.8</v>
      </c>
      <c r="BQ38" s="19">
        <f t="shared" si="16"/>
        <v>5677755.71</v>
      </c>
      <c r="BR38" s="19">
        <f t="shared" si="32"/>
        <v>68744.78713383168</v>
      </c>
      <c r="BS38" s="19">
        <v>4975</v>
      </c>
      <c r="BT38" s="19">
        <v>104801.47</v>
      </c>
      <c r="BU38" s="19">
        <f t="shared" si="20"/>
        <v>21065.622110552762</v>
      </c>
      <c r="BV38" s="19">
        <v>2811</v>
      </c>
      <c r="BW38" s="19">
        <v>94317.64</v>
      </c>
      <c r="BX38" s="19">
        <f t="shared" si="13"/>
        <v>33553.05585200996</v>
      </c>
      <c r="BY38" s="19">
        <v>10836.5</v>
      </c>
      <c r="BZ38" s="19">
        <v>348443.61</v>
      </c>
      <c r="CA38" s="19">
        <f t="shared" si="33"/>
        <v>32154.62649379412</v>
      </c>
      <c r="CB38" s="19"/>
      <c r="CC38" s="19"/>
      <c r="CD38" s="19"/>
      <c r="CE38" s="19">
        <v>24398</v>
      </c>
      <c r="CF38" s="19">
        <v>661166.54</v>
      </c>
      <c r="CG38" s="19">
        <f t="shared" si="14"/>
        <v>27099.210591032053</v>
      </c>
      <c r="CH38" s="19">
        <f t="shared" si="44"/>
        <v>43020.5</v>
      </c>
      <c r="CI38" s="19">
        <f t="shared" si="44"/>
        <v>1208729.26</v>
      </c>
      <c r="CJ38" s="19">
        <f t="shared" si="34"/>
        <v>28096.587905765853</v>
      </c>
      <c r="CK38" s="19">
        <v>6545</v>
      </c>
      <c r="CL38" s="19">
        <v>154285.76</v>
      </c>
      <c r="CM38" s="19">
        <f t="shared" si="21"/>
        <v>23573.07257448434</v>
      </c>
      <c r="CN38" s="19">
        <v>22069</v>
      </c>
      <c r="CO38" s="19">
        <v>682704.14</v>
      </c>
      <c r="CP38" s="19">
        <f t="shared" si="35"/>
        <v>30934.98300783905</v>
      </c>
      <c r="CQ38" s="19"/>
      <c r="CR38" s="19"/>
      <c r="CS38" s="19"/>
      <c r="CT38" s="19">
        <v>7861</v>
      </c>
      <c r="CU38" s="19">
        <v>159514.64</v>
      </c>
      <c r="CV38" s="19">
        <f t="shared" si="36"/>
        <v>20291.90179366493</v>
      </c>
      <c r="CW38" s="19">
        <v>2138</v>
      </c>
      <c r="CX38" s="19">
        <v>53918.06</v>
      </c>
      <c r="CY38" s="19">
        <f t="shared" si="45"/>
        <v>25218.9242282507</v>
      </c>
      <c r="CZ38" s="19">
        <f t="shared" si="46"/>
        <v>38613</v>
      </c>
      <c r="DA38" s="19">
        <f t="shared" si="46"/>
        <v>1050422.6</v>
      </c>
      <c r="DB38" s="19">
        <f t="shared" si="37"/>
        <v>27203.858804029733</v>
      </c>
      <c r="DC38" s="19">
        <v>2843.5</v>
      </c>
      <c r="DD38" s="19">
        <v>29315.07</v>
      </c>
      <c r="DE38" s="19">
        <f t="shared" si="22"/>
        <v>10309.502373835063</v>
      </c>
      <c r="DF38" s="19">
        <v>1779</v>
      </c>
      <c r="DG38" s="19">
        <v>46381.98</v>
      </c>
      <c r="DH38" s="19">
        <f t="shared" si="47"/>
        <v>26071.939291736933</v>
      </c>
      <c r="DI38" s="19"/>
      <c r="DJ38" s="19"/>
      <c r="DK38" s="19"/>
      <c r="DL38" s="19"/>
      <c r="DM38" s="19"/>
      <c r="DN38" s="19"/>
      <c r="DO38" s="19">
        <v>6829</v>
      </c>
      <c r="DP38" s="19">
        <v>189385.58</v>
      </c>
      <c r="DQ38" s="19">
        <f t="shared" si="23"/>
        <v>27732.549421584416</v>
      </c>
      <c r="DR38" s="19">
        <f t="shared" si="48"/>
        <v>11451.5</v>
      </c>
      <c r="DS38" s="19">
        <f t="shared" si="38"/>
        <v>265082.63</v>
      </c>
      <c r="DT38" s="19">
        <f t="shared" si="39"/>
        <v>23148.288870453653</v>
      </c>
      <c r="DU38" s="18">
        <v>500</v>
      </c>
      <c r="DV38" s="18">
        <v>500</v>
      </c>
      <c r="DW38" s="18">
        <f>(DV38)/DU38*1000</f>
        <v>1000</v>
      </c>
      <c r="DX38" s="18">
        <f t="shared" si="19"/>
        <v>1026989.8</v>
      </c>
      <c r="DY38" s="18">
        <f t="shared" si="19"/>
        <v>10465515.34</v>
      </c>
      <c r="DZ38" s="18">
        <f t="shared" si="40"/>
        <v>10190.476419532113</v>
      </c>
      <c r="EA38" s="18">
        <f>'[1]باغی'!EA35+zeraee!DX38</f>
        <v>1068408.8</v>
      </c>
      <c r="EB38" s="18">
        <f>'[1]باغی'!EB35+zeraee!DY38</f>
        <v>10690816.878461538</v>
      </c>
      <c r="EC38" s="18">
        <f t="shared" si="41"/>
        <v>10006.29803728829</v>
      </c>
    </row>
    <row r="39" spans="1:133" ht="12" customHeight="1">
      <c r="A39" s="17" t="s">
        <v>81</v>
      </c>
      <c r="B39" s="18">
        <v>370229</v>
      </c>
      <c r="C39" s="18">
        <v>1260262.04</v>
      </c>
      <c r="D39" s="18">
        <f t="shared" si="0"/>
        <v>3404.0068174022026</v>
      </c>
      <c r="E39" s="18">
        <v>229058</v>
      </c>
      <c r="F39" s="18">
        <v>111823.82</v>
      </c>
      <c r="G39" s="18">
        <f t="shared" si="1"/>
        <v>488.1899780841534</v>
      </c>
      <c r="H39" s="18">
        <f t="shared" si="50"/>
        <v>599287</v>
      </c>
      <c r="I39" s="18">
        <f t="shared" si="50"/>
        <v>1372085.86</v>
      </c>
      <c r="J39" s="18">
        <f t="shared" si="3"/>
        <v>2289.530492068074</v>
      </c>
      <c r="K39" s="18">
        <v>25675</v>
      </c>
      <c r="L39" s="18">
        <v>44628.62</v>
      </c>
      <c r="M39" s="18">
        <f t="shared" si="4"/>
        <v>1738.213047711782</v>
      </c>
      <c r="N39" s="18">
        <v>87561</v>
      </c>
      <c r="O39" s="18">
        <v>40979.05</v>
      </c>
      <c r="P39" s="18">
        <f t="shared" si="5"/>
        <v>468.00573314603537</v>
      </c>
      <c r="Q39" s="18">
        <f t="shared" si="51"/>
        <v>113236</v>
      </c>
      <c r="R39" s="18">
        <f t="shared" si="51"/>
        <v>85607.67000000001</v>
      </c>
      <c r="S39" s="18">
        <f t="shared" si="7"/>
        <v>756.0110742166803</v>
      </c>
      <c r="T39" s="18">
        <v>58015</v>
      </c>
      <c r="U39" s="18">
        <v>219809.15</v>
      </c>
      <c r="V39" s="18">
        <f t="shared" si="8"/>
        <v>3788.83306041541</v>
      </c>
      <c r="W39" s="18">
        <v>80493</v>
      </c>
      <c r="X39" s="18">
        <v>457335.66</v>
      </c>
      <c r="Y39" s="18">
        <f t="shared" si="42"/>
        <v>5681.682382318959</v>
      </c>
      <c r="Z39" s="18"/>
      <c r="AA39" s="18"/>
      <c r="AB39" s="18"/>
      <c r="AC39" s="18">
        <f t="shared" si="43"/>
        <v>851031</v>
      </c>
      <c r="AD39" s="18">
        <f t="shared" si="43"/>
        <v>2134838.34</v>
      </c>
      <c r="AE39" s="18">
        <f t="shared" si="10"/>
        <v>2508.5318161148066</v>
      </c>
      <c r="AF39" s="19"/>
      <c r="AG39" s="19"/>
      <c r="AH39" s="19"/>
      <c r="AI39" s="19"/>
      <c r="AJ39" s="19"/>
      <c r="AK39" s="19"/>
      <c r="AL39" s="19">
        <v>11615</v>
      </c>
      <c r="AM39" s="19">
        <v>20581.79</v>
      </c>
      <c r="AN39" s="19">
        <f t="shared" si="24"/>
        <v>1772.0008609556608</v>
      </c>
      <c r="AO39" s="19">
        <v>536</v>
      </c>
      <c r="AP39" s="19">
        <v>359.31</v>
      </c>
      <c r="AQ39" s="19">
        <f t="shared" si="25"/>
        <v>670.3544776119403</v>
      </c>
      <c r="AR39" s="19">
        <v>16670</v>
      </c>
      <c r="AS39" s="19">
        <v>24683.54</v>
      </c>
      <c r="AT39" s="19">
        <f t="shared" si="26"/>
        <v>1480.7162567486503</v>
      </c>
      <c r="AU39" s="19">
        <f t="shared" si="27"/>
        <v>28821</v>
      </c>
      <c r="AV39" s="19">
        <f t="shared" si="27"/>
        <v>45624.64</v>
      </c>
      <c r="AW39" s="19">
        <f t="shared" si="28"/>
        <v>1583.0345928316158</v>
      </c>
      <c r="AX39" s="18">
        <v>1971</v>
      </c>
      <c r="AY39" s="18">
        <v>107244.02</v>
      </c>
      <c r="AZ39" s="18">
        <f t="shared" si="11"/>
        <v>54410.96905124303</v>
      </c>
      <c r="BA39" s="18">
        <v>66549</v>
      </c>
      <c r="BB39" s="18">
        <v>4958866.53</v>
      </c>
      <c r="BC39" s="18">
        <f t="shared" si="29"/>
        <v>74514.51607086508</v>
      </c>
      <c r="BD39" s="19">
        <v>12</v>
      </c>
      <c r="BE39" s="19">
        <v>18</v>
      </c>
      <c r="BF39" s="19">
        <f t="shared" si="52"/>
        <v>1500</v>
      </c>
      <c r="BG39" s="19">
        <v>8380</v>
      </c>
      <c r="BH39" s="19">
        <v>7970.8</v>
      </c>
      <c r="BI39" s="19">
        <f t="shared" si="54"/>
        <v>951.1694510739857</v>
      </c>
      <c r="BJ39" s="19">
        <v>11386</v>
      </c>
      <c r="BK39" s="19">
        <v>9480.92</v>
      </c>
      <c r="BL39" s="19">
        <f t="shared" si="30"/>
        <v>832.6822413490252</v>
      </c>
      <c r="BM39" s="19">
        <f t="shared" si="53"/>
        <v>19778</v>
      </c>
      <c r="BN39" s="19">
        <f t="shared" si="53"/>
        <v>17469.72</v>
      </c>
      <c r="BO39" s="19">
        <f t="shared" si="31"/>
        <v>883.2905248255638</v>
      </c>
      <c r="BP39" s="19">
        <f t="shared" si="16"/>
        <v>88298</v>
      </c>
      <c r="BQ39" s="19">
        <f t="shared" si="16"/>
        <v>5083580.27</v>
      </c>
      <c r="BR39" s="19">
        <f t="shared" si="32"/>
        <v>57572.99451856213</v>
      </c>
      <c r="BS39" s="19">
        <v>4612</v>
      </c>
      <c r="BT39" s="19">
        <v>98902.78</v>
      </c>
      <c r="BU39" s="19">
        <f t="shared" si="20"/>
        <v>21444.66175195143</v>
      </c>
      <c r="BV39" s="19">
        <v>3631</v>
      </c>
      <c r="BW39" s="19">
        <v>122034.03</v>
      </c>
      <c r="BX39" s="19">
        <f t="shared" si="13"/>
        <v>33608.93142385018</v>
      </c>
      <c r="BY39" s="19">
        <v>11185</v>
      </c>
      <c r="BZ39" s="19">
        <v>360900.97</v>
      </c>
      <c r="CA39" s="19">
        <f t="shared" si="33"/>
        <v>32266.5149754135</v>
      </c>
      <c r="CB39" s="19"/>
      <c r="CC39" s="19"/>
      <c r="CD39" s="19"/>
      <c r="CE39" s="19">
        <v>21186.5</v>
      </c>
      <c r="CF39" s="19">
        <v>599592.3</v>
      </c>
      <c r="CG39" s="19">
        <f t="shared" si="14"/>
        <v>28300.67731810351</v>
      </c>
      <c r="CH39" s="19">
        <f t="shared" si="44"/>
        <v>40614.5</v>
      </c>
      <c r="CI39" s="19">
        <f t="shared" si="44"/>
        <v>1181430.08</v>
      </c>
      <c r="CJ39" s="19">
        <f t="shared" si="34"/>
        <v>29088.874170554853</v>
      </c>
      <c r="CK39" s="19">
        <v>6985</v>
      </c>
      <c r="CL39" s="19">
        <v>172283.08</v>
      </c>
      <c r="CM39" s="19">
        <f t="shared" si="21"/>
        <v>24664.721546170364</v>
      </c>
      <c r="CN39" s="19">
        <v>21536</v>
      </c>
      <c r="CO39" s="19">
        <v>680394.47</v>
      </c>
      <c r="CP39" s="19">
        <f t="shared" si="35"/>
        <v>31593.353919019315</v>
      </c>
      <c r="CQ39" s="19"/>
      <c r="CR39" s="19"/>
      <c r="CS39" s="19"/>
      <c r="CT39" s="19">
        <v>8166</v>
      </c>
      <c r="CU39" s="19">
        <v>184690.33</v>
      </c>
      <c r="CV39" s="19">
        <f t="shared" si="36"/>
        <v>22616.988733774186</v>
      </c>
      <c r="CW39" s="19">
        <v>2308</v>
      </c>
      <c r="CX39" s="19">
        <v>56941.07</v>
      </c>
      <c r="CY39" s="19">
        <f t="shared" si="45"/>
        <v>24671.17417677643</v>
      </c>
      <c r="CZ39" s="19">
        <f t="shared" si="46"/>
        <v>38995</v>
      </c>
      <c r="DA39" s="19">
        <f t="shared" si="46"/>
        <v>1094308.95</v>
      </c>
      <c r="DB39" s="19">
        <f t="shared" si="37"/>
        <v>28062.801641236052</v>
      </c>
      <c r="DC39" s="19">
        <v>2563</v>
      </c>
      <c r="DD39" s="19">
        <v>25877.2</v>
      </c>
      <c r="DE39" s="19">
        <f t="shared" si="22"/>
        <v>10096.449473273507</v>
      </c>
      <c r="DF39" s="19">
        <v>460</v>
      </c>
      <c r="DG39" s="19">
        <v>10944.71</v>
      </c>
      <c r="DH39" s="19">
        <f t="shared" si="47"/>
        <v>23792.847826086956</v>
      </c>
      <c r="DI39" s="19"/>
      <c r="DJ39" s="19"/>
      <c r="DK39" s="19"/>
      <c r="DL39" s="19"/>
      <c r="DM39" s="19"/>
      <c r="DN39" s="19"/>
      <c r="DO39" s="19">
        <v>7185</v>
      </c>
      <c r="DP39" s="19">
        <v>228307.76</v>
      </c>
      <c r="DQ39" s="19">
        <f t="shared" si="23"/>
        <v>31775.61029923452</v>
      </c>
      <c r="DR39" s="19">
        <f t="shared" si="48"/>
        <v>10208</v>
      </c>
      <c r="DS39" s="19">
        <f t="shared" si="38"/>
        <v>265129.67000000004</v>
      </c>
      <c r="DT39" s="19">
        <f t="shared" si="39"/>
        <v>25972.734130094046</v>
      </c>
      <c r="DU39" s="18"/>
      <c r="DV39" s="18"/>
      <c r="DW39" s="18"/>
      <c r="DX39" s="18">
        <f t="shared" si="19"/>
        <v>1057967.5</v>
      </c>
      <c r="DY39" s="18">
        <f t="shared" si="19"/>
        <v>9804911.95</v>
      </c>
      <c r="DZ39" s="18">
        <f t="shared" si="40"/>
        <v>9267.68728718037</v>
      </c>
      <c r="EA39" s="18">
        <f>'[1]باغی'!EA36+zeraee!DX39</f>
        <v>1057967.5</v>
      </c>
      <c r="EB39" s="18">
        <f>'[1]باغی'!EB36+zeraee!DY39</f>
        <v>9804911.95</v>
      </c>
      <c r="EC39" s="18">
        <f t="shared" si="41"/>
        <v>9267.68728718037</v>
      </c>
    </row>
    <row r="40" spans="1:133" ht="12" customHeight="1">
      <c r="A40" s="17" t="s">
        <v>82</v>
      </c>
      <c r="B40" s="18">
        <v>403667</v>
      </c>
      <c r="C40" s="18">
        <v>1380905.47</v>
      </c>
      <c r="D40" s="18">
        <f t="shared" si="0"/>
        <v>3420.9025508649456</v>
      </c>
      <c r="E40" s="18">
        <v>281102</v>
      </c>
      <c r="F40" s="18">
        <v>268821.79</v>
      </c>
      <c r="G40" s="18">
        <f t="shared" si="1"/>
        <v>956.3140425895226</v>
      </c>
      <c r="H40" s="18">
        <f t="shared" si="50"/>
        <v>684769</v>
      </c>
      <c r="I40" s="18">
        <f t="shared" si="50"/>
        <v>1649727.26</v>
      </c>
      <c r="J40" s="18">
        <f t="shared" si="3"/>
        <v>2409.173400080903</v>
      </c>
      <c r="K40" s="18">
        <v>26476</v>
      </c>
      <c r="L40" s="18">
        <v>59694.12</v>
      </c>
      <c r="M40" s="18">
        <f t="shared" si="4"/>
        <v>2254.6502492823693</v>
      </c>
      <c r="N40" s="18">
        <v>103357</v>
      </c>
      <c r="O40" s="18">
        <v>88635.66</v>
      </c>
      <c r="P40" s="18">
        <f t="shared" si="5"/>
        <v>857.5680408680593</v>
      </c>
      <c r="Q40" s="18">
        <f t="shared" si="51"/>
        <v>129833</v>
      </c>
      <c r="R40" s="18">
        <f t="shared" si="51"/>
        <v>148329.78</v>
      </c>
      <c r="S40" s="18">
        <f t="shared" si="7"/>
        <v>1142.4659370113916</v>
      </c>
      <c r="T40" s="18">
        <v>51425</v>
      </c>
      <c r="U40" s="18">
        <v>192906.69</v>
      </c>
      <c r="V40" s="18">
        <f t="shared" si="8"/>
        <v>3751.223918327662</v>
      </c>
      <c r="W40" s="18">
        <v>75818</v>
      </c>
      <c r="X40" s="18">
        <v>501530.57</v>
      </c>
      <c r="Y40" s="18">
        <f t="shared" si="42"/>
        <v>6614.927457859611</v>
      </c>
      <c r="Z40" s="18"/>
      <c r="AA40" s="18"/>
      <c r="AB40" s="18"/>
      <c r="AC40" s="18">
        <f t="shared" si="43"/>
        <v>941845</v>
      </c>
      <c r="AD40" s="18">
        <f t="shared" si="43"/>
        <v>2492494.3</v>
      </c>
      <c r="AE40" s="18">
        <f t="shared" si="10"/>
        <v>2646.39542599897</v>
      </c>
      <c r="AF40" s="19"/>
      <c r="AG40" s="19"/>
      <c r="AH40" s="19"/>
      <c r="AI40" s="19"/>
      <c r="AJ40" s="19"/>
      <c r="AK40" s="19"/>
      <c r="AL40" s="19">
        <v>14191</v>
      </c>
      <c r="AM40" s="19">
        <v>23674.42</v>
      </c>
      <c r="AN40" s="19">
        <f t="shared" si="24"/>
        <v>1668.2700303008949</v>
      </c>
      <c r="AO40" s="19">
        <v>121</v>
      </c>
      <c r="AP40" s="19">
        <v>60.72</v>
      </c>
      <c r="AQ40" s="19">
        <f t="shared" si="25"/>
        <v>501.8181818181818</v>
      </c>
      <c r="AR40" s="19">
        <v>16928</v>
      </c>
      <c r="AS40" s="19">
        <v>25216.02</v>
      </c>
      <c r="AT40" s="19">
        <f t="shared" si="26"/>
        <v>1489.6042060491495</v>
      </c>
      <c r="AU40" s="19">
        <f t="shared" si="27"/>
        <v>31240</v>
      </c>
      <c r="AV40" s="19">
        <f t="shared" si="27"/>
        <v>48951.16</v>
      </c>
      <c r="AW40" s="19">
        <f t="shared" si="28"/>
        <v>1566.9385403329065</v>
      </c>
      <c r="AX40" s="18">
        <v>2106</v>
      </c>
      <c r="AY40" s="18">
        <v>84320.03</v>
      </c>
      <c r="AZ40" s="18">
        <f t="shared" si="11"/>
        <v>40038.000949667614</v>
      </c>
      <c r="BA40" s="18">
        <v>60946</v>
      </c>
      <c r="BB40" s="18">
        <v>5311504.85</v>
      </c>
      <c r="BC40" s="18">
        <f t="shared" si="29"/>
        <v>87151.00006563186</v>
      </c>
      <c r="BD40" s="19"/>
      <c r="BE40" s="19"/>
      <c r="BF40" s="19"/>
      <c r="BG40" s="19">
        <v>8963</v>
      </c>
      <c r="BH40" s="19">
        <v>9540.3</v>
      </c>
      <c r="BI40" s="19">
        <f t="shared" si="54"/>
        <v>1064.4092379783553</v>
      </c>
      <c r="BJ40" s="19">
        <v>12217</v>
      </c>
      <c r="BK40" s="19">
        <v>10131.75</v>
      </c>
      <c r="BL40" s="19">
        <f t="shared" si="30"/>
        <v>829.3157076205288</v>
      </c>
      <c r="BM40" s="19">
        <f t="shared" si="53"/>
        <v>21180</v>
      </c>
      <c r="BN40" s="19">
        <f t="shared" si="53"/>
        <v>19672.05</v>
      </c>
      <c r="BO40" s="19">
        <f t="shared" si="31"/>
        <v>928.8031161473087</v>
      </c>
      <c r="BP40" s="19">
        <f t="shared" si="16"/>
        <v>84232</v>
      </c>
      <c r="BQ40" s="19">
        <f t="shared" si="16"/>
        <v>5415496.93</v>
      </c>
      <c r="BR40" s="19">
        <f t="shared" si="32"/>
        <v>64292.6314227372</v>
      </c>
      <c r="BS40" s="19">
        <v>5744</v>
      </c>
      <c r="BT40" s="19">
        <v>136522.85</v>
      </c>
      <c r="BU40" s="19">
        <f t="shared" si="20"/>
        <v>23767.905640668523</v>
      </c>
      <c r="BV40" s="19">
        <v>4468</v>
      </c>
      <c r="BW40" s="19">
        <v>123478</v>
      </c>
      <c r="BX40" s="19">
        <f t="shared" si="13"/>
        <v>27636.078782452998</v>
      </c>
      <c r="BY40" s="19">
        <v>13518</v>
      </c>
      <c r="BZ40" s="19">
        <v>415711.28</v>
      </c>
      <c r="CA40" s="19">
        <f t="shared" si="33"/>
        <v>30752.424914928244</v>
      </c>
      <c r="CB40" s="19"/>
      <c r="CC40" s="19"/>
      <c r="CD40" s="19"/>
      <c r="CE40" s="19">
        <v>18362</v>
      </c>
      <c r="CF40" s="19">
        <v>570692.73</v>
      </c>
      <c r="CG40" s="19">
        <f t="shared" si="14"/>
        <v>31080.09639472824</v>
      </c>
      <c r="CH40" s="19">
        <f t="shared" si="44"/>
        <v>42092</v>
      </c>
      <c r="CI40" s="19">
        <f t="shared" si="44"/>
        <v>1246404.8599999999</v>
      </c>
      <c r="CJ40" s="19">
        <f t="shared" si="34"/>
        <v>29611.443029554306</v>
      </c>
      <c r="CK40" s="19">
        <v>6335</v>
      </c>
      <c r="CL40" s="19">
        <v>151089.38</v>
      </c>
      <c r="CM40" s="19">
        <f t="shared" si="21"/>
        <v>23849.941594317286</v>
      </c>
      <c r="CN40" s="19">
        <v>19373</v>
      </c>
      <c r="CO40" s="19">
        <v>562770.52</v>
      </c>
      <c r="CP40" s="19">
        <f t="shared" si="35"/>
        <v>29049.219016156505</v>
      </c>
      <c r="CQ40" s="19"/>
      <c r="CR40" s="19"/>
      <c r="CS40" s="19"/>
      <c r="CT40" s="19">
        <v>7199</v>
      </c>
      <c r="CU40" s="19">
        <v>166131.38</v>
      </c>
      <c r="CV40" s="19">
        <f t="shared" si="36"/>
        <v>23077.007917766354</v>
      </c>
      <c r="CW40" s="19">
        <v>3891</v>
      </c>
      <c r="CX40" s="19">
        <v>90486.29</v>
      </c>
      <c r="CY40" s="19">
        <f t="shared" si="45"/>
        <v>23255.278848625032</v>
      </c>
      <c r="CZ40" s="19">
        <f t="shared" si="46"/>
        <v>36798</v>
      </c>
      <c r="DA40" s="19">
        <f t="shared" si="46"/>
        <v>970477.57</v>
      </c>
      <c r="DB40" s="19">
        <f t="shared" si="37"/>
        <v>26373.10641882711</v>
      </c>
      <c r="DC40" s="19">
        <v>2763</v>
      </c>
      <c r="DD40" s="19">
        <v>30634.04</v>
      </c>
      <c r="DE40" s="19">
        <f t="shared" si="22"/>
        <v>11087.238508867173</v>
      </c>
      <c r="DF40" s="19">
        <v>536</v>
      </c>
      <c r="DG40" s="19">
        <v>14096.8</v>
      </c>
      <c r="DH40" s="19">
        <f t="shared" si="47"/>
        <v>26299.999999999996</v>
      </c>
      <c r="DI40" s="19"/>
      <c r="DJ40" s="19"/>
      <c r="DK40" s="19"/>
      <c r="DL40" s="19"/>
      <c r="DM40" s="19"/>
      <c r="DN40" s="19"/>
      <c r="DO40" s="19">
        <v>7125</v>
      </c>
      <c r="DP40" s="19">
        <v>239099.5</v>
      </c>
      <c r="DQ40" s="19">
        <f t="shared" si="23"/>
        <v>33557.824561403504</v>
      </c>
      <c r="DR40" s="19">
        <f t="shared" si="48"/>
        <v>10424</v>
      </c>
      <c r="DS40" s="19">
        <f t="shared" si="38"/>
        <v>283830.33999999997</v>
      </c>
      <c r="DT40" s="19">
        <f t="shared" si="39"/>
        <v>27228.543745203373</v>
      </c>
      <c r="DU40" s="18">
        <v>29</v>
      </c>
      <c r="DV40" s="18">
        <v>1122</v>
      </c>
      <c r="DW40" s="18">
        <f>(DV40)/DU40*1000</f>
        <v>38689.6551724138</v>
      </c>
      <c r="DX40" s="18">
        <f t="shared" si="19"/>
        <v>1146660</v>
      </c>
      <c r="DY40" s="18">
        <f t="shared" si="19"/>
        <v>10458777.16</v>
      </c>
      <c r="DZ40" s="18">
        <f t="shared" si="40"/>
        <v>9121.079622555944</v>
      </c>
      <c r="EA40" s="18">
        <f>'[1]باغی'!EA37+zeraee!DX40</f>
        <v>1188920</v>
      </c>
      <c r="EB40" s="18">
        <f>'[1]باغی'!EB37+zeraee!DY40</f>
        <v>10691660.731428571</v>
      </c>
      <c r="EC40" s="18">
        <f t="shared" si="41"/>
        <v>8992.750337641364</v>
      </c>
    </row>
    <row r="41" spans="1:133" ht="12" customHeight="1">
      <c r="A41" s="17" t="s">
        <v>83</v>
      </c>
      <c r="B41" s="18">
        <v>414613</v>
      </c>
      <c r="C41" s="18">
        <v>1089283.68</v>
      </c>
      <c r="D41" s="18">
        <f t="shared" si="0"/>
        <v>2627.229922843712</v>
      </c>
      <c r="E41" s="18">
        <v>0</v>
      </c>
      <c r="F41" s="18">
        <v>0</v>
      </c>
      <c r="G41" s="18"/>
      <c r="H41" s="18">
        <f t="shared" si="50"/>
        <v>414613</v>
      </c>
      <c r="I41" s="18">
        <f t="shared" si="50"/>
        <v>1089283.68</v>
      </c>
      <c r="J41" s="18">
        <f t="shared" si="3"/>
        <v>2627.229922843712</v>
      </c>
      <c r="K41" s="18">
        <v>21719</v>
      </c>
      <c r="L41" s="18">
        <v>34619.88</v>
      </c>
      <c r="M41" s="18">
        <f t="shared" si="4"/>
        <v>1593.9905152170911</v>
      </c>
      <c r="N41" s="18">
        <v>77052</v>
      </c>
      <c r="O41" s="18">
        <v>0</v>
      </c>
      <c r="P41" s="18"/>
      <c r="Q41" s="18">
        <f t="shared" si="51"/>
        <v>98771</v>
      </c>
      <c r="R41" s="18">
        <f t="shared" si="51"/>
        <v>34619.88</v>
      </c>
      <c r="S41" s="18">
        <f t="shared" si="7"/>
        <v>350.50652519464217</v>
      </c>
      <c r="T41" s="18">
        <v>14933</v>
      </c>
      <c r="U41" s="18">
        <v>36106.24</v>
      </c>
      <c r="V41" s="18">
        <f t="shared" si="8"/>
        <v>2417.8825420210273</v>
      </c>
      <c r="W41" s="18">
        <v>32139</v>
      </c>
      <c r="X41" s="18">
        <v>141911.37</v>
      </c>
      <c r="Y41" s="18">
        <f t="shared" si="42"/>
        <v>4415.5502660319235</v>
      </c>
      <c r="Z41" s="18"/>
      <c r="AA41" s="18"/>
      <c r="AB41" s="18"/>
      <c r="AC41" s="18">
        <f t="shared" si="43"/>
        <v>560456</v>
      </c>
      <c r="AD41" s="18">
        <f t="shared" si="43"/>
        <v>1301921.17</v>
      </c>
      <c r="AE41" s="18">
        <f t="shared" si="10"/>
        <v>2322.9676727521874</v>
      </c>
      <c r="AF41" s="19"/>
      <c r="AG41" s="19"/>
      <c r="AH41" s="19"/>
      <c r="AI41" s="19"/>
      <c r="AJ41" s="19"/>
      <c r="AK41" s="19"/>
      <c r="AL41" s="19">
        <v>1217</v>
      </c>
      <c r="AM41" s="19">
        <v>1669.09</v>
      </c>
      <c r="AN41" s="19">
        <f t="shared" si="24"/>
        <v>1371.4790468364831</v>
      </c>
      <c r="AO41" s="19">
        <v>0</v>
      </c>
      <c r="AP41" s="19">
        <v>0</v>
      </c>
      <c r="AQ41" s="19"/>
      <c r="AR41" s="19">
        <v>1817</v>
      </c>
      <c r="AS41" s="19">
        <v>2078.11</v>
      </c>
      <c r="AT41" s="19">
        <f t="shared" si="26"/>
        <v>1143.703907539901</v>
      </c>
      <c r="AU41" s="19">
        <f t="shared" si="27"/>
        <v>3034</v>
      </c>
      <c r="AV41" s="19">
        <f t="shared" si="27"/>
        <v>3747.2</v>
      </c>
      <c r="AW41" s="19">
        <f t="shared" si="28"/>
        <v>1235.0692155570205</v>
      </c>
      <c r="AX41" s="18">
        <v>0</v>
      </c>
      <c r="AY41" s="18">
        <v>0</v>
      </c>
      <c r="AZ41" s="18" t="s">
        <v>100</v>
      </c>
      <c r="BA41" s="18">
        <v>61537</v>
      </c>
      <c r="BB41" s="18">
        <v>3097034.14</v>
      </c>
      <c r="BC41" s="18">
        <f t="shared" si="29"/>
        <v>50328.00006500155</v>
      </c>
      <c r="BD41" s="19"/>
      <c r="BE41" s="19"/>
      <c r="BF41" s="19"/>
      <c r="BG41" s="19">
        <v>8948</v>
      </c>
      <c r="BH41" s="19">
        <v>4331.09</v>
      </c>
      <c r="BI41" s="19">
        <f t="shared" si="54"/>
        <v>484.0288332588288</v>
      </c>
      <c r="BJ41" s="19">
        <v>1722</v>
      </c>
      <c r="BK41" s="19">
        <v>1228.19</v>
      </c>
      <c r="BL41" s="19">
        <f t="shared" si="30"/>
        <v>713.2346109175378</v>
      </c>
      <c r="BM41" s="19">
        <f t="shared" si="53"/>
        <v>10670</v>
      </c>
      <c r="BN41" s="19">
        <f t="shared" si="53"/>
        <v>5559.280000000001</v>
      </c>
      <c r="BO41" s="19">
        <f t="shared" si="31"/>
        <v>521.0196813495784</v>
      </c>
      <c r="BP41" s="19">
        <f t="shared" si="16"/>
        <v>72207</v>
      </c>
      <c r="BQ41" s="19">
        <f t="shared" si="16"/>
        <v>3102593.42</v>
      </c>
      <c r="BR41" s="19">
        <f t="shared" si="32"/>
        <v>42968.04215657762</v>
      </c>
      <c r="BS41" s="19">
        <v>4578</v>
      </c>
      <c r="BT41" s="19">
        <v>78252.01</v>
      </c>
      <c r="BU41" s="19">
        <f t="shared" si="20"/>
        <v>17093.055919615552</v>
      </c>
      <c r="BV41" s="19">
        <v>2702</v>
      </c>
      <c r="BW41" s="19">
        <v>73934.53</v>
      </c>
      <c r="BX41" s="19">
        <f t="shared" si="13"/>
        <v>27362.890451517393</v>
      </c>
      <c r="BY41" s="19">
        <v>2727</v>
      </c>
      <c r="BZ41" s="19">
        <v>92039.03</v>
      </c>
      <c r="CA41" s="19">
        <f t="shared" si="33"/>
        <v>33751.01943527686</v>
      </c>
      <c r="CB41" s="19"/>
      <c r="CC41" s="19"/>
      <c r="CD41" s="19"/>
      <c r="CE41" s="19">
        <v>6462</v>
      </c>
      <c r="CF41" s="19">
        <v>186265.72</v>
      </c>
      <c r="CG41" s="19">
        <f t="shared" si="14"/>
        <v>28824.778706282887</v>
      </c>
      <c r="CH41" s="19">
        <f t="shared" si="44"/>
        <v>16469</v>
      </c>
      <c r="CI41" s="19">
        <f t="shared" si="44"/>
        <v>430491.29</v>
      </c>
      <c r="CJ41" s="19">
        <f t="shared" si="34"/>
        <v>26139.49177242091</v>
      </c>
      <c r="CK41" s="19">
        <v>1579</v>
      </c>
      <c r="CL41" s="19">
        <v>32132.27</v>
      </c>
      <c r="CM41" s="19">
        <f t="shared" si="21"/>
        <v>20349.75934135529</v>
      </c>
      <c r="CN41" s="19">
        <v>8464</v>
      </c>
      <c r="CO41" s="19">
        <v>225622.74</v>
      </c>
      <c r="CP41" s="19">
        <f t="shared" si="35"/>
        <v>26656.75094517958</v>
      </c>
      <c r="CQ41" s="19"/>
      <c r="CR41" s="19"/>
      <c r="CS41" s="19"/>
      <c r="CT41" s="19">
        <v>1988</v>
      </c>
      <c r="CU41" s="19">
        <v>36319.39</v>
      </c>
      <c r="CV41" s="19">
        <f t="shared" si="36"/>
        <v>18269.31086519115</v>
      </c>
      <c r="CW41" s="19">
        <v>86</v>
      </c>
      <c r="CX41" s="19">
        <v>1272.81</v>
      </c>
      <c r="CY41" s="19">
        <f t="shared" si="45"/>
        <v>14800.116279069767</v>
      </c>
      <c r="CZ41" s="19">
        <f t="shared" si="46"/>
        <v>12117</v>
      </c>
      <c r="DA41" s="19">
        <f t="shared" si="46"/>
        <v>295347.21</v>
      </c>
      <c r="DB41" s="19">
        <f t="shared" si="37"/>
        <v>24374.615003713792</v>
      </c>
      <c r="DC41" s="19">
        <v>1856</v>
      </c>
      <c r="DD41" s="19">
        <v>15156.32</v>
      </c>
      <c r="DE41" s="19">
        <f t="shared" si="22"/>
        <v>8166.120689655171</v>
      </c>
      <c r="DF41" s="19">
        <v>363</v>
      </c>
      <c r="DG41" s="19">
        <v>7096.38</v>
      </c>
      <c r="DH41" s="19">
        <f t="shared" si="47"/>
        <v>19549.25619834711</v>
      </c>
      <c r="DI41" s="19"/>
      <c r="DJ41" s="19"/>
      <c r="DK41" s="19"/>
      <c r="DL41" s="19"/>
      <c r="DM41" s="19"/>
      <c r="DN41" s="19"/>
      <c r="DO41" s="19">
        <v>3390</v>
      </c>
      <c r="DP41" s="19">
        <v>72497.15</v>
      </c>
      <c r="DQ41" s="19">
        <f t="shared" si="23"/>
        <v>21385.589970501474</v>
      </c>
      <c r="DR41" s="19">
        <f t="shared" si="48"/>
        <v>5609</v>
      </c>
      <c r="DS41" s="19">
        <f t="shared" si="38"/>
        <v>94749.84999999999</v>
      </c>
      <c r="DT41" s="19">
        <f t="shared" si="39"/>
        <v>16892.467463005883</v>
      </c>
      <c r="DU41" s="18"/>
      <c r="DV41" s="18"/>
      <c r="DW41" s="18"/>
      <c r="DX41" s="18">
        <f t="shared" si="19"/>
        <v>669892</v>
      </c>
      <c r="DY41" s="18">
        <f t="shared" si="19"/>
        <v>5228850.14</v>
      </c>
      <c r="DZ41" s="18">
        <f t="shared" si="40"/>
        <v>7805.512142255767</v>
      </c>
      <c r="EA41" s="18">
        <f>'[1]باغی'!EA38+zeraee!DX41</f>
        <v>704418</v>
      </c>
      <c r="EB41" s="18">
        <f>'[1]باغی'!EB38+zeraee!DY41</f>
        <v>5450797.218651685</v>
      </c>
      <c r="EC41" s="18">
        <f t="shared" si="41"/>
        <v>7738.015239036602</v>
      </c>
    </row>
    <row r="42" spans="1:133" ht="12" customHeight="1">
      <c r="A42" s="17" t="s">
        <v>84</v>
      </c>
      <c r="B42" s="18">
        <v>384678</v>
      </c>
      <c r="C42" s="18">
        <v>1154137.58</v>
      </c>
      <c r="D42" s="18">
        <f t="shared" si="0"/>
        <v>3000.269264163794</v>
      </c>
      <c r="E42" s="18">
        <v>36696</v>
      </c>
      <c r="F42" s="18">
        <v>25184.26</v>
      </c>
      <c r="G42" s="18">
        <f t="shared" si="1"/>
        <v>686.2944190102463</v>
      </c>
      <c r="H42" s="18">
        <f t="shared" si="50"/>
        <v>421374</v>
      </c>
      <c r="I42" s="18">
        <f t="shared" si="50"/>
        <v>1179321.84</v>
      </c>
      <c r="J42" s="18">
        <f t="shared" si="3"/>
        <v>2798.753221603611</v>
      </c>
      <c r="K42" s="18">
        <v>21986</v>
      </c>
      <c r="L42" s="18">
        <v>26814.69</v>
      </c>
      <c r="M42" s="18">
        <f t="shared" si="4"/>
        <v>1219.62567088147</v>
      </c>
      <c r="N42" s="18">
        <v>30846</v>
      </c>
      <c r="O42" s="18">
        <v>11544.38</v>
      </c>
      <c r="P42" s="18">
        <f t="shared" si="5"/>
        <v>374.25857485573493</v>
      </c>
      <c r="Q42" s="18">
        <f t="shared" si="51"/>
        <v>52832</v>
      </c>
      <c r="R42" s="18">
        <f t="shared" si="51"/>
        <v>38359.07</v>
      </c>
      <c r="S42" s="18">
        <f t="shared" si="7"/>
        <v>726.0575030284676</v>
      </c>
      <c r="T42" s="18">
        <v>23699</v>
      </c>
      <c r="U42" s="18">
        <v>86951.76</v>
      </c>
      <c r="V42" s="18">
        <f t="shared" si="8"/>
        <v>3669.0054432676484</v>
      </c>
      <c r="W42" s="18">
        <v>49782</v>
      </c>
      <c r="X42" s="18">
        <v>296553.47</v>
      </c>
      <c r="Y42" s="18">
        <f t="shared" si="42"/>
        <v>5957.042103571572</v>
      </c>
      <c r="Z42" s="18"/>
      <c r="AA42" s="18"/>
      <c r="AB42" s="18"/>
      <c r="AC42" s="18">
        <f t="shared" si="43"/>
        <v>547687</v>
      </c>
      <c r="AD42" s="18">
        <f t="shared" si="43"/>
        <v>1601186.1400000001</v>
      </c>
      <c r="AE42" s="18">
        <f t="shared" si="10"/>
        <v>2923.542351744701</v>
      </c>
      <c r="AF42" s="19"/>
      <c r="AG42" s="19"/>
      <c r="AH42" s="19"/>
      <c r="AI42" s="19"/>
      <c r="AJ42" s="19"/>
      <c r="AK42" s="19"/>
      <c r="AL42" s="19">
        <v>8636</v>
      </c>
      <c r="AM42" s="19">
        <v>12746.78</v>
      </c>
      <c r="AN42" s="19">
        <f t="shared" si="24"/>
        <v>1476.0050949513666</v>
      </c>
      <c r="AO42" s="19"/>
      <c r="AP42" s="19"/>
      <c r="AQ42" s="19"/>
      <c r="AR42" s="19">
        <v>4356</v>
      </c>
      <c r="AS42" s="19">
        <v>5409.69</v>
      </c>
      <c r="AT42" s="19">
        <f t="shared" si="26"/>
        <v>1241.8939393939393</v>
      </c>
      <c r="AU42" s="19">
        <f t="shared" si="27"/>
        <v>12992</v>
      </c>
      <c r="AV42" s="19">
        <f t="shared" si="27"/>
        <v>18156.47</v>
      </c>
      <c r="AW42" s="19">
        <f t="shared" si="28"/>
        <v>1397.5115455665025</v>
      </c>
      <c r="AX42" s="18">
        <v>0</v>
      </c>
      <c r="AY42" s="18">
        <v>0</v>
      </c>
      <c r="AZ42" s="18" t="s">
        <v>100</v>
      </c>
      <c r="BA42" s="18">
        <v>60138</v>
      </c>
      <c r="BB42" s="18">
        <v>2822877</v>
      </c>
      <c r="BC42" s="18">
        <f t="shared" si="29"/>
        <v>46939.98802753667</v>
      </c>
      <c r="BD42" s="19">
        <v>12</v>
      </c>
      <c r="BE42" s="19">
        <v>24</v>
      </c>
      <c r="BF42" s="19">
        <f t="shared" si="52"/>
        <v>2000</v>
      </c>
      <c r="BG42" s="19">
        <v>4382</v>
      </c>
      <c r="BH42" s="19">
        <v>3568.83</v>
      </c>
      <c r="BI42" s="19">
        <f t="shared" si="54"/>
        <v>814.4294842537654</v>
      </c>
      <c r="BJ42" s="19">
        <v>6037</v>
      </c>
      <c r="BK42" s="19">
        <v>4846.94</v>
      </c>
      <c r="BL42" s="19">
        <f t="shared" si="30"/>
        <v>802.8722875600464</v>
      </c>
      <c r="BM42" s="19">
        <f t="shared" si="53"/>
        <v>10431</v>
      </c>
      <c r="BN42" s="19">
        <f t="shared" si="53"/>
        <v>8439.77</v>
      </c>
      <c r="BO42" s="19">
        <f t="shared" si="31"/>
        <v>809.1045920812961</v>
      </c>
      <c r="BP42" s="19">
        <f t="shared" si="16"/>
        <v>70569</v>
      </c>
      <c r="BQ42" s="19">
        <f t="shared" si="16"/>
        <v>2831316.77</v>
      </c>
      <c r="BR42" s="19">
        <f t="shared" si="32"/>
        <v>40121.25395003472</v>
      </c>
      <c r="BS42" s="19">
        <v>5618</v>
      </c>
      <c r="BT42" s="19">
        <v>98179.24</v>
      </c>
      <c r="BU42" s="19">
        <f t="shared" si="20"/>
        <v>17475.834816660732</v>
      </c>
      <c r="BV42" s="19">
        <v>3061</v>
      </c>
      <c r="BW42" s="19">
        <v>81101.65</v>
      </c>
      <c r="BX42" s="19">
        <f t="shared" si="13"/>
        <v>26495.14864423391</v>
      </c>
      <c r="BY42" s="19">
        <v>8012</v>
      </c>
      <c r="BZ42" s="19">
        <v>218606.43</v>
      </c>
      <c r="CA42" s="19">
        <f t="shared" si="33"/>
        <v>27284.87643534698</v>
      </c>
      <c r="CB42" s="19"/>
      <c r="CC42" s="19"/>
      <c r="CD42" s="19"/>
      <c r="CE42" s="19">
        <v>14732</v>
      </c>
      <c r="CF42" s="19">
        <v>379186.82</v>
      </c>
      <c r="CG42" s="19">
        <f t="shared" si="14"/>
        <v>25738.9913114309</v>
      </c>
      <c r="CH42" s="19">
        <f t="shared" si="44"/>
        <v>31423</v>
      </c>
      <c r="CI42" s="19">
        <f t="shared" si="44"/>
        <v>777074.14</v>
      </c>
      <c r="CJ42" s="19">
        <f t="shared" si="34"/>
        <v>24729.47013334182</v>
      </c>
      <c r="CK42" s="19">
        <v>3203</v>
      </c>
      <c r="CL42" s="19">
        <v>59124.55</v>
      </c>
      <c r="CM42" s="19">
        <f t="shared" si="21"/>
        <v>18459.11645332501</v>
      </c>
      <c r="CN42" s="19">
        <v>14210</v>
      </c>
      <c r="CO42" s="19">
        <v>338232.98</v>
      </c>
      <c r="CP42" s="19">
        <f t="shared" si="35"/>
        <v>23802.461646727654</v>
      </c>
      <c r="CQ42" s="19"/>
      <c r="CR42" s="19"/>
      <c r="CS42" s="19"/>
      <c r="CT42" s="19">
        <v>6071</v>
      </c>
      <c r="CU42" s="19">
        <v>103144.63</v>
      </c>
      <c r="CV42" s="19">
        <f t="shared" si="36"/>
        <v>16989.72656893428</v>
      </c>
      <c r="CW42" s="19">
        <v>15</v>
      </c>
      <c r="CX42" s="19">
        <v>199.06</v>
      </c>
      <c r="CY42" s="19">
        <f t="shared" si="45"/>
        <v>13270.666666666668</v>
      </c>
      <c r="CZ42" s="19">
        <f t="shared" si="46"/>
        <v>23499</v>
      </c>
      <c r="DA42" s="19">
        <f t="shared" si="46"/>
        <v>500701.22</v>
      </c>
      <c r="DB42" s="19">
        <f t="shared" si="37"/>
        <v>21307.341589003787</v>
      </c>
      <c r="DC42" s="19">
        <v>1927</v>
      </c>
      <c r="DD42" s="19">
        <v>23569.17</v>
      </c>
      <c r="DE42" s="19">
        <f t="shared" si="22"/>
        <v>12231.017125064867</v>
      </c>
      <c r="DF42" s="19">
        <v>696</v>
      </c>
      <c r="DG42" s="19">
        <v>16101.11</v>
      </c>
      <c r="DH42" s="19">
        <f t="shared" si="47"/>
        <v>23133.778735632182</v>
      </c>
      <c r="DI42" s="19"/>
      <c r="DJ42" s="19"/>
      <c r="DK42" s="19"/>
      <c r="DL42" s="19"/>
      <c r="DM42" s="19"/>
      <c r="DN42" s="19"/>
      <c r="DO42" s="19">
        <v>4670</v>
      </c>
      <c r="DP42" s="19">
        <v>110635.63</v>
      </c>
      <c r="DQ42" s="19">
        <f t="shared" si="23"/>
        <v>23690.713062098504</v>
      </c>
      <c r="DR42" s="19">
        <f t="shared" si="48"/>
        <v>7293</v>
      </c>
      <c r="DS42" s="19">
        <f t="shared" si="38"/>
        <v>150305.91</v>
      </c>
      <c r="DT42" s="19">
        <f t="shared" si="39"/>
        <v>20609.613327848623</v>
      </c>
      <c r="DU42" s="18">
        <v>501</v>
      </c>
      <c r="DV42" s="18">
        <v>2770</v>
      </c>
      <c r="DW42" s="18">
        <f>(DV42)/DU42*1000</f>
        <v>5528.942115768463</v>
      </c>
      <c r="DX42" s="18">
        <f t="shared" si="19"/>
        <v>693964</v>
      </c>
      <c r="DY42" s="18">
        <f t="shared" si="19"/>
        <v>5881510.649999999</v>
      </c>
      <c r="DZ42" s="18">
        <f t="shared" si="40"/>
        <v>8475.238845242693</v>
      </c>
      <c r="EA42" s="18">
        <f>'[1]باغی'!EA39+zeraee!DX42</f>
        <v>736907</v>
      </c>
      <c r="EB42" s="18">
        <f>'[1]باغی'!EB39+zeraee!DY42</f>
        <v>6110329.149999999</v>
      </c>
      <c r="EC42" s="18">
        <f t="shared" si="41"/>
        <v>8291.859284821558</v>
      </c>
    </row>
    <row r="43" spans="1:133" ht="12" customHeight="1">
      <c r="A43" s="17" t="s">
        <v>85</v>
      </c>
      <c r="B43" s="18">
        <v>479151</v>
      </c>
      <c r="C43" s="18">
        <v>1121655.43</v>
      </c>
      <c r="D43" s="18">
        <f t="shared" si="0"/>
        <v>2340.9226527754295</v>
      </c>
      <c r="E43" s="18">
        <v>214941</v>
      </c>
      <c r="F43" s="18">
        <v>111741.75</v>
      </c>
      <c r="G43" s="18">
        <f t="shared" si="1"/>
        <v>519.8717322428015</v>
      </c>
      <c r="H43" s="18">
        <f t="shared" si="50"/>
        <v>694092</v>
      </c>
      <c r="I43" s="18">
        <f t="shared" si="50"/>
        <v>1233397.18</v>
      </c>
      <c r="J43" s="18">
        <f t="shared" si="3"/>
        <v>1776.9937990929154</v>
      </c>
      <c r="K43" s="18">
        <v>30719</v>
      </c>
      <c r="L43" s="18">
        <v>57415.65</v>
      </c>
      <c r="M43" s="18">
        <f t="shared" si="4"/>
        <v>1869.059865229988</v>
      </c>
      <c r="N43" s="18">
        <v>64978</v>
      </c>
      <c r="O43" s="18">
        <v>29708.63</v>
      </c>
      <c r="P43" s="18">
        <f t="shared" si="5"/>
        <v>457.2105943550125</v>
      </c>
      <c r="Q43" s="18">
        <f t="shared" si="51"/>
        <v>95697</v>
      </c>
      <c r="R43" s="18">
        <f t="shared" si="51"/>
        <v>87124.28</v>
      </c>
      <c r="S43" s="18">
        <f t="shared" si="7"/>
        <v>910.418090431257</v>
      </c>
      <c r="T43" s="18">
        <v>51723</v>
      </c>
      <c r="U43" s="18">
        <v>306844.9</v>
      </c>
      <c r="V43" s="18">
        <f t="shared" si="8"/>
        <v>5932.46524756878</v>
      </c>
      <c r="W43" s="18">
        <v>87117</v>
      </c>
      <c r="X43" s="18">
        <v>698413.92</v>
      </c>
      <c r="Y43" s="18">
        <f t="shared" si="42"/>
        <v>8016.964771514172</v>
      </c>
      <c r="Z43" s="18"/>
      <c r="AA43" s="18"/>
      <c r="AB43" s="18"/>
      <c r="AC43" s="18">
        <f t="shared" si="43"/>
        <v>928629</v>
      </c>
      <c r="AD43" s="18">
        <f t="shared" si="43"/>
        <v>2325780.2800000003</v>
      </c>
      <c r="AE43" s="18">
        <f t="shared" si="10"/>
        <v>2504.5311744518</v>
      </c>
      <c r="AF43" s="19"/>
      <c r="AG43" s="19"/>
      <c r="AH43" s="19"/>
      <c r="AI43" s="19"/>
      <c r="AJ43" s="19"/>
      <c r="AK43" s="19"/>
      <c r="AL43" s="19">
        <v>14290</v>
      </c>
      <c r="AM43" s="19">
        <v>39914.88</v>
      </c>
      <c r="AN43" s="19">
        <f t="shared" si="24"/>
        <v>2793.2036389083273</v>
      </c>
      <c r="AO43" s="19">
        <v>190</v>
      </c>
      <c r="AP43" s="19">
        <v>49.05</v>
      </c>
      <c r="AQ43" s="19">
        <f t="shared" si="25"/>
        <v>258.1578947368421</v>
      </c>
      <c r="AR43" s="19">
        <v>13492</v>
      </c>
      <c r="AS43" s="19">
        <v>23192.65</v>
      </c>
      <c r="AT43" s="19">
        <f t="shared" si="26"/>
        <v>1718.9927364364069</v>
      </c>
      <c r="AU43" s="19">
        <f t="shared" si="27"/>
        <v>27972</v>
      </c>
      <c r="AV43" s="19">
        <f t="shared" si="27"/>
        <v>63156.58</v>
      </c>
      <c r="AW43" s="19">
        <f t="shared" si="28"/>
        <v>2257.849992849993</v>
      </c>
      <c r="AX43" s="18">
        <v>0</v>
      </c>
      <c r="AY43" s="18">
        <v>0</v>
      </c>
      <c r="AZ43" s="18" t="s">
        <v>100</v>
      </c>
      <c r="BA43" s="18">
        <v>68347</v>
      </c>
      <c r="BB43" s="18">
        <v>5685002.31</v>
      </c>
      <c r="BC43" s="18">
        <f t="shared" si="29"/>
        <v>83178.52005208714</v>
      </c>
      <c r="BD43" s="19">
        <v>10</v>
      </c>
      <c r="BE43" s="19">
        <v>13.98</v>
      </c>
      <c r="BF43" s="19">
        <f t="shared" si="52"/>
        <v>1398.0000000000002</v>
      </c>
      <c r="BG43" s="19">
        <v>3742</v>
      </c>
      <c r="BH43" s="19">
        <v>4393.86</v>
      </c>
      <c r="BI43" s="19">
        <f t="shared" si="54"/>
        <v>1174.2009620523784</v>
      </c>
      <c r="BJ43" s="19">
        <v>8054</v>
      </c>
      <c r="BK43" s="19">
        <v>6818.05</v>
      </c>
      <c r="BL43" s="19">
        <f t="shared" si="30"/>
        <v>846.542090886516</v>
      </c>
      <c r="BM43" s="19">
        <f t="shared" si="53"/>
        <v>11806</v>
      </c>
      <c r="BN43" s="19">
        <f t="shared" si="53"/>
        <v>11225.89</v>
      </c>
      <c r="BO43" s="19">
        <f t="shared" si="31"/>
        <v>950.8631204472302</v>
      </c>
      <c r="BP43" s="19">
        <f t="shared" si="16"/>
        <v>80153</v>
      </c>
      <c r="BQ43" s="19">
        <f t="shared" si="16"/>
        <v>5696228.199999999</v>
      </c>
      <c r="BR43" s="19">
        <f t="shared" si="32"/>
        <v>71066.93698301997</v>
      </c>
      <c r="BS43" s="19">
        <v>5753</v>
      </c>
      <c r="BT43" s="19">
        <v>137840.72</v>
      </c>
      <c r="BU43" s="19">
        <f t="shared" si="20"/>
        <v>23959.798366069877</v>
      </c>
      <c r="BV43" s="19">
        <v>4806</v>
      </c>
      <c r="BW43" s="19">
        <v>147273.28</v>
      </c>
      <c r="BX43" s="19">
        <f t="shared" si="13"/>
        <v>30643.628797336663</v>
      </c>
      <c r="BY43" s="19">
        <v>10005</v>
      </c>
      <c r="BZ43" s="19">
        <v>332736.43</v>
      </c>
      <c r="CA43" s="19">
        <f t="shared" si="33"/>
        <v>33257.01449275362</v>
      </c>
      <c r="CB43" s="19"/>
      <c r="CC43" s="19"/>
      <c r="CD43" s="19"/>
      <c r="CE43" s="19">
        <v>28395</v>
      </c>
      <c r="CF43" s="19">
        <v>870056.53</v>
      </c>
      <c r="CG43" s="19">
        <f t="shared" si="14"/>
        <v>30641.187885191055</v>
      </c>
      <c r="CH43" s="19">
        <f t="shared" si="44"/>
        <v>48959</v>
      </c>
      <c r="CI43" s="19">
        <f t="shared" si="44"/>
        <v>1487906.96</v>
      </c>
      <c r="CJ43" s="19">
        <f t="shared" si="34"/>
        <v>30390.87726465001</v>
      </c>
      <c r="CK43" s="19">
        <v>4086</v>
      </c>
      <c r="CL43" s="19">
        <v>86864.57</v>
      </c>
      <c r="CM43" s="19">
        <f t="shared" si="21"/>
        <v>21259.07244248654</v>
      </c>
      <c r="CN43" s="19">
        <v>13984</v>
      </c>
      <c r="CO43" s="19">
        <v>399470.29</v>
      </c>
      <c r="CP43" s="19">
        <f t="shared" si="35"/>
        <v>28566.239273455376</v>
      </c>
      <c r="CQ43" s="19"/>
      <c r="CR43" s="19"/>
      <c r="CS43" s="19"/>
      <c r="CT43" s="19">
        <v>8079</v>
      </c>
      <c r="CU43" s="19">
        <v>204986.39</v>
      </c>
      <c r="CV43" s="19">
        <f t="shared" si="36"/>
        <v>25372.74291372695</v>
      </c>
      <c r="CW43" s="19">
        <v>1278</v>
      </c>
      <c r="CX43" s="19">
        <v>24619.86</v>
      </c>
      <c r="CY43" s="19">
        <f t="shared" si="45"/>
        <v>19264.3661971831</v>
      </c>
      <c r="CZ43" s="19">
        <f t="shared" si="46"/>
        <v>27427</v>
      </c>
      <c r="DA43" s="19">
        <f t="shared" si="46"/>
        <v>715941.1100000001</v>
      </c>
      <c r="DB43" s="19">
        <f t="shared" si="37"/>
        <v>26103.515149305433</v>
      </c>
      <c r="DC43" s="19">
        <v>2640</v>
      </c>
      <c r="DD43" s="19">
        <v>29354.55</v>
      </c>
      <c r="DE43" s="19">
        <f t="shared" si="22"/>
        <v>11119.147727272728</v>
      </c>
      <c r="DF43" s="19">
        <v>1956</v>
      </c>
      <c r="DG43" s="19">
        <v>51824.32</v>
      </c>
      <c r="DH43" s="19">
        <f t="shared" si="47"/>
        <v>26495.051124744376</v>
      </c>
      <c r="DI43" s="19"/>
      <c r="DJ43" s="19"/>
      <c r="DK43" s="19"/>
      <c r="DL43" s="19"/>
      <c r="DM43" s="19"/>
      <c r="DN43" s="19"/>
      <c r="DO43" s="19">
        <v>15862</v>
      </c>
      <c r="DP43" s="19">
        <v>609452</v>
      </c>
      <c r="DQ43" s="19">
        <f t="shared" si="23"/>
        <v>38422.14096583029</v>
      </c>
      <c r="DR43" s="19">
        <f t="shared" si="48"/>
        <v>20458</v>
      </c>
      <c r="DS43" s="19">
        <f t="shared" si="38"/>
        <v>690630.87</v>
      </c>
      <c r="DT43" s="19">
        <f t="shared" si="39"/>
        <v>33758.47443542868</v>
      </c>
      <c r="DU43" s="18">
        <v>33</v>
      </c>
      <c r="DV43" s="18">
        <v>660</v>
      </c>
      <c r="DW43" s="18">
        <f>(DV43)/DU43*1000</f>
        <v>20000</v>
      </c>
      <c r="DX43" s="18">
        <f t="shared" si="19"/>
        <v>1133631</v>
      </c>
      <c r="DY43" s="18">
        <f t="shared" si="19"/>
        <v>10980303.999999998</v>
      </c>
      <c r="DZ43" s="18">
        <f t="shared" si="40"/>
        <v>9685.959540626534</v>
      </c>
      <c r="EA43" s="18">
        <f>'[1]باغی'!EA40+zeraee!DX43</f>
        <v>1180267</v>
      </c>
      <c r="EB43" s="18">
        <f>'[1]باغی'!EB40+zeraee!DY43</f>
        <v>11231757.818181816</v>
      </c>
      <c r="EC43" s="18">
        <f t="shared" si="41"/>
        <v>9516.285567741721</v>
      </c>
    </row>
    <row r="44" spans="1:133" ht="12" customHeight="1">
      <c r="A44" s="17" t="s">
        <v>86</v>
      </c>
      <c r="B44" s="18">
        <v>479600</v>
      </c>
      <c r="C44" s="18">
        <v>1519368.66</v>
      </c>
      <c r="D44" s="18">
        <f>(C44)/B44*1000</f>
        <v>3167.991367806505</v>
      </c>
      <c r="E44" s="18">
        <v>120161</v>
      </c>
      <c r="F44" s="18">
        <v>40558.46</v>
      </c>
      <c r="G44" s="18">
        <f>(F44)/E44*1000</f>
        <v>337.53430813658343</v>
      </c>
      <c r="H44" s="18">
        <f>E44+B44</f>
        <v>599761</v>
      </c>
      <c r="I44" s="18">
        <f>F44+C44</f>
        <v>1559927.1199999999</v>
      </c>
      <c r="J44" s="18">
        <f>(I44)/H44*1000</f>
        <v>2600.9145643014463</v>
      </c>
      <c r="K44" s="18">
        <v>35282</v>
      </c>
      <c r="L44" s="18">
        <v>61984.45</v>
      </c>
      <c r="M44" s="18">
        <f>(L44)/K44*1000</f>
        <v>1756.8292613797403</v>
      </c>
      <c r="N44" s="18">
        <v>63246</v>
      </c>
      <c r="O44" s="18">
        <v>22246.49</v>
      </c>
      <c r="P44" s="18">
        <f>(O44)/N44*1000</f>
        <v>351.74540682414704</v>
      </c>
      <c r="Q44" s="18">
        <f>N44+K44</f>
        <v>98528</v>
      </c>
      <c r="R44" s="18">
        <f>O44+L44</f>
        <v>84230.94</v>
      </c>
      <c r="S44" s="18">
        <f>(R44)/Q44*1000</f>
        <v>854.8934313088665</v>
      </c>
      <c r="T44" s="18">
        <v>58025</v>
      </c>
      <c r="U44" s="18">
        <v>274087.74</v>
      </c>
      <c r="V44" s="18">
        <f>(U44)/T44*1000</f>
        <v>4723.61464885825</v>
      </c>
      <c r="W44" s="18">
        <v>101293</v>
      </c>
      <c r="X44" s="18">
        <v>717138.29</v>
      </c>
      <c r="Y44" s="18">
        <f>(X44)/W44*1000</f>
        <v>7079.840561539298</v>
      </c>
      <c r="Z44" s="18"/>
      <c r="AA44" s="18"/>
      <c r="AB44" s="18"/>
      <c r="AC44" s="18">
        <f t="shared" si="43"/>
        <v>857607</v>
      </c>
      <c r="AD44" s="18">
        <f t="shared" si="43"/>
        <v>2635384.09</v>
      </c>
      <c r="AE44" s="18">
        <f>(AD44)/AC44*1000</f>
        <v>3072.9507688253475</v>
      </c>
      <c r="AF44" s="19">
        <v>0</v>
      </c>
      <c r="AG44" s="19">
        <v>0</v>
      </c>
      <c r="AH44" s="19">
        <v>0</v>
      </c>
      <c r="AI44" s="19">
        <v>0</v>
      </c>
      <c r="AJ44" s="19">
        <v>0</v>
      </c>
      <c r="AK44" s="19">
        <v>0</v>
      </c>
      <c r="AL44" s="19">
        <v>19396</v>
      </c>
      <c r="AM44" s="19">
        <v>40453.55</v>
      </c>
      <c r="AN44" s="19">
        <f>(AM44)/AL44*1000</f>
        <v>2085.664570014436</v>
      </c>
      <c r="AO44" s="19">
        <v>290</v>
      </c>
      <c r="AP44" s="19">
        <v>143.89</v>
      </c>
      <c r="AQ44" s="19">
        <f>(AP44)/AO44*1000</f>
        <v>496.1724137931034</v>
      </c>
      <c r="AR44" s="19">
        <v>19292</v>
      </c>
      <c r="AS44" s="19">
        <v>25976.25</v>
      </c>
      <c r="AT44" s="19">
        <f>(AS44)/AR44*1000</f>
        <v>1346.4778146381918</v>
      </c>
      <c r="AU44" s="19">
        <f>AR44+AO44+AL44+AI44+AF44</f>
        <v>38978</v>
      </c>
      <c r="AV44" s="19">
        <f t="shared" si="27"/>
        <v>66573.69</v>
      </c>
      <c r="AW44" s="19">
        <f t="shared" si="28"/>
        <v>1707.9811688644877</v>
      </c>
      <c r="AX44" s="18">
        <v>0</v>
      </c>
      <c r="AY44" s="18">
        <v>0</v>
      </c>
      <c r="AZ44" s="18" t="s">
        <v>100</v>
      </c>
      <c r="BA44" s="18">
        <v>76659</v>
      </c>
      <c r="BB44" s="18">
        <v>5659044.04</v>
      </c>
      <c r="BC44" s="18">
        <f>(BB44)/BA44*1000</f>
        <v>73821.00001304479</v>
      </c>
      <c r="BD44" s="19">
        <v>256</v>
      </c>
      <c r="BE44" s="19">
        <v>561.09</v>
      </c>
      <c r="BF44" s="19">
        <f>(BE44)/BD44*1000</f>
        <v>2191.7578125</v>
      </c>
      <c r="BG44" s="19">
        <v>3452</v>
      </c>
      <c r="BH44" s="19">
        <v>3513.29</v>
      </c>
      <c r="BI44" s="19">
        <f>(BH44)/BG44*1000</f>
        <v>1017.7549246813442</v>
      </c>
      <c r="BJ44" s="19">
        <v>13801</v>
      </c>
      <c r="BK44" s="19">
        <v>12050.02</v>
      </c>
      <c r="BL44" s="19">
        <f>(BK44)/BJ44*1000</f>
        <v>873.1265850300704</v>
      </c>
      <c r="BM44" s="19">
        <f t="shared" si="53"/>
        <v>17509</v>
      </c>
      <c r="BN44" s="19">
        <f t="shared" si="53"/>
        <v>16124.400000000001</v>
      </c>
      <c r="BO44" s="19">
        <f>(BN44)/BM44*1000</f>
        <v>920.9206693700384</v>
      </c>
      <c r="BP44" s="19">
        <f t="shared" si="16"/>
        <v>94168</v>
      </c>
      <c r="BQ44" s="19">
        <f t="shared" si="16"/>
        <v>5675168.44</v>
      </c>
      <c r="BR44" s="19">
        <f>(BQ44)/BP44*1000</f>
        <v>60266.42213915556</v>
      </c>
      <c r="BS44" s="19">
        <v>5702</v>
      </c>
      <c r="BT44" s="19">
        <v>145195.73</v>
      </c>
      <c r="BU44" s="19">
        <f>(BT44)/BS44*1000</f>
        <v>25464.000350754122</v>
      </c>
      <c r="BV44" s="19">
        <v>4458</v>
      </c>
      <c r="BW44" s="19">
        <v>180450.22</v>
      </c>
      <c r="BX44" s="19">
        <f>(BW44)/BV44*1000</f>
        <v>40477.84208165096</v>
      </c>
      <c r="BY44" s="19">
        <v>10378</v>
      </c>
      <c r="BZ44" s="19">
        <v>353850.85</v>
      </c>
      <c r="CA44" s="19">
        <f>(BZ44)/BY44*1000</f>
        <v>34096.24686837541</v>
      </c>
      <c r="CB44" s="19"/>
      <c r="CC44" s="19"/>
      <c r="CD44" s="19"/>
      <c r="CE44" s="19">
        <v>50538</v>
      </c>
      <c r="CF44" s="19">
        <v>1470522.4</v>
      </c>
      <c r="CG44" s="19">
        <f>(CF44)/CE44*1000</f>
        <v>29097.360402073686</v>
      </c>
      <c r="CH44" s="19">
        <f t="shared" si="44"/>
        <v>71076</v>
      </c>
      <c r="CI44" s="19">
        <f t="shared" si="44"/>
        <v>2150019.2</v>
      </c>
      <c r="CJ44" s="19">
        <f>(CI44)/CH44*1000</f>
        <v>30249.58073048568</v>
      </c>
      <c r="CK44" s="19">
        <v>5348</v>
      </c>
      <c r="CL44" s="19">
        <v>131622.52</v>
      </c>
      <c r="CM44" s="19">
        <f>(CL44)/CK44*1000</f>
        <v>24611.540762902016</v>
      </c>
      <c r="CN44" s="19">
        <v>16542</v>
      </c>
      <c r="CO44" s="19">
        <v>603121.97</v>
      </c>
      <c r="CP44" s="19">
        <f>(CO44)/CN44*1000</f>
        <v>36460.039293918504</v>
      </c>
      <c r="CQ44" s="19"/>
      <c r="CR44" s="19"/>
      <c r="CS44" s="19"/>
      <c r="CT44" s="19">
        <v>4925</v>
      </c>
      <c r="CU44" s="19">
        <v>105619.39</v>
      </c>
      <c r="CV44" s="19">
        <f>(CU44)/CT44*1000</f>
        <v>21445.5614213198</v>
      </c>
      <c r="CW44" s="19">
        <v>2922</v>
      </c>
      <c r="CX44" s="19">
        <v>70638.61</v>
      </c>
      <c r="CY44" s="19">
        <f>(CX44)/CW44*1000</f>
        <v>24174.74674880219</v>
      </c>
      <c r="CZ44" s="19">
        <f t="shared" si="46"/>
        <v>29737</v>
      </c>
      <c r="DA44" s="19">
        <f t="shared" si="46"/>
        <v>911002.49</v>
      </c>
      <c r="DB44" s="19">
        <f t="shared" si="37"/>
        <v>30635.31929918956</v>
      </c>
      <c r="DC44" s="19">
        <v>2810</v>
      </c>
      <c r="DD44" s="19">
        <v>28678.87</v>
      </c>
      <c r="DE44" s="19">
        <f>(DD44)/DC44*1000</f>
        <v>10206.003558718861</v>
      </c>
      <c r="DF44" s="19">
        <v>1950</v>
      </c>
      <c r="DG44" s="19">
        <v>49737.84</v>
      </c>
      <c r="DH44" s="19">
        <f>(DG44)/DF44*1000</f>
        <v>25506.584615384614</v>
      </c>
      <c r="DI44" s="19">
        <v>6384</v>
      </c>
      <c r="DJ44" s="19">
        <v>345400.46</v>
      </c>
      <c r="DK44" s="19">
        <f>(DJ44)/DI44*1000</f>
        <v>54104.082080200504</v>
      </c>
      <c r="DL44" s="19"/>
      <c r="DM44" s="19"/>
      <c r="DN44" s="19"/>
      <c r="DO44" s="19">
        <v>10408</v>
      </c>
      <c r="DP44" s="19">
        <v>370952.99</v>
      </c>
      <c r="DQ44" s="19">
        <f>(DP44)/DO44*1000</f>
        <v>35641.1404688701</v>
      </c>
      <c r="DR44" s="19">
        <f t="shared" si="48"/>
        <v>21552</v>
      </c>
      <c r="DS44" s="19">
        <f t="shared" si="38"/>
        <v>794770.16</v>
      </c>
      <c r="DT44" s="19">
        <f>(DS44)/DR44*1000</f>
        <v>36876.86340014848</v>
      </c>
      <c r="DU44" s="18">
        <v>75</v>
      </c>
      <c r="DV44" s="18">
        <v>1175</v>
      </c>
      <c r="DW44" s="18">
        <f>(DV44)/DU44*1000</f>
        <v>15666.666666666666</v>
      </c>
      <c r="DX44" s="18">
        <f t="shared" si="19"/>
        <v>1113193</v>
      </c>
      <c r="DY44" s="18">
        <f t="shared" si="19"/>
        <v>12234093.070000002</v>
      </c>
      <c r="DZ44" s="18">
        <f>(DY44)/DX44*1000</f>
        <v>10990.091628316026</v>
      </c>
      <c r="EA44" s="18">
        <f>'[1]باغی'!EA41+zeraee!DX44</f>
        <v>1155581</v>
      </c>
      <c r="EB44" s="18">
        <f>'[1]باغی'!EB41+zeraee!DY44</f>
        <v>12461072.570000002</v>
      </c>
      <c r="EC44" s="18">
        <f>(EB44)/EA44*1000</f>
        <v>10783.383051469349</v>
      </c>
    </row>
    <row r="45" spans="1:133" ht="12" customHeight="1">
      <c r="A45" s="17" t="s">
        <v>168</v>
      </c>
      <c r="B45" s="18">
        <v>441171</v>
      </c>
      <c r="C45" s="18">
        <v>1047206</v>
      </c>
      <c r="D45" s="18">
        <f>(C45)/B45*1000</f>
        <v>2373.696367168286</v>
      </c>
      <c r="E45" s="18">
        <v>391310</v>
      </c>
      <c r="F45" s="18">
        <v>93548</v>
      </c>
      <c r="G45" s="18">
        <f>(F45)/E45*1000</f>
        <v>239.06365796938488</v>
      </c>
      <c r="H45" s="18">
        <f>E45+B45</f>
        <v>832481</v>
      </c>
      <c r="I45" s="18">
        <f>F45+C45</f>
        <v>1140754</v>
      </c>
      <c r="J45" s="18">
        <f>(I45)/H45*1000</f>
        <v>1370.306349334099</v>
      </c>
      <c r="K45" s="18">
        <v>29979</v>
      </c>
      <c r="L45" s="18">
        <v>45775</v>
      </c>
      <c r="M45" s="18">
        <f>(L45)/K45*1000</f>
        <v>1526.9021648487276</v>
      </c>
      <c r="N45" s="18">
        <v>141706</v>
      </c>
      <c r="O45" s="18">
        <v>62658</v>
      </c>
      <c r="P45" s="18">
        <f>(O45)/N45*1000</f>
        <v>442.16899778414466</v>
      </c>
      <c r="Q45" s="18">
        <f>N45+K45</f>
        <v>171685</v>
      </c>
      <c r="R45" s="18">
        <f>O45+L45</f>
        <v>108433</v>
      </c>
      <c r="S45" s="18">
        <f>(R45)/Q45*1000</f>
        <v>631.5810932813001</v>
      </c>
      <c r="T45" s="18">
        <v>23839</v>
      </c>
      <c r="U45" s="18">
        <v>68214</v>
      </c>
      <c r="V45" s="18">
        <f>(U45)/T45*1000</f>
        <v>2861.4455304333237</v>
      </c>
      <c r="W45" s="18"/>
      <c r="X45" s="18"/>
      <c r="Y45" s="18"/>
      <c r="Z45" s="18"/>
      <c r="AA45" s="18"/>
      <c r="AB45" s="18"/>
      <c r="AC45" s="18"/>
      <c r="AD45" s="18"/>
      <c r="AE45" s="18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8"/>
      <c r="AY45" s="18"/>
      <c r="AZ45" s="18"/>
      <c r="BA45" s="18"/>
      <c r="BB45" s="18"/>
      <c r="BC45" s="18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8"/>
      <c r="DV45" s="18"/>
      <c r="DW45" s="18"/>
      <c r="DX45" s="18"/>
      <c r="DY45" s="18"/>
      <c r="DZ45" s="18"/>
      <c r="EA45" s="18"/>
      <c r="EB45" s="18"/>
      <c r="EC45" s="18"/>
    </row>
  </sheetData>
  <sheetProtection/>
  <mergeCells count="195">
    <mergeCell ref="A1:A6"/>
    <mergeCell ref="B1:J1"/>
    <mergeCell ref="K1:S1"/>
    <mergeCell ref="T1:AE1"/>
    <mergeCell ref="AF1:AW2"/>
    <mergeCell ref="AX1:BC2"/>
    <mergeCell ref="W3:Y4"/>
    <mergeCell ref="Z3:AB4"/>
    <mergeCell ref="AC3:AE4"/>
    <mergeCell ref="AF3:AH4"/>
    <mergeCell ref="BD1:BR2"/>
    <mergeCell ref="BS1:CJ1"/>
    <mergeCell ref="CK1:DB1"/>
    <mergeCell ref="DC1:DT1"/>
    <mergeCell ref="DU1:DW4"/>
    <mergeCell ref="DX1:DZ4"/>
    <mergeCell ref="CB3:CD4"/>
    <mergeCell ref="CE3:CG4"/>
    <mergeCell ref="CH3:CJ4"/>
    <mergeCell ref="CK3:CM4"/>
    <mergeCell ref="EA1:EC4"/>
    <mergeCell ref="B2:J2"/>
    <mergeCell ref="K2:S2"/>
    <mergeCell ref="T2:AE2"/>
    <mergeCell ref="BS2:CJ2"/>
    <mergeCell ref="CK2:DB2"/>
    <mergeCell ref="DC2:DT2"/>
    <mergeCell ref="B3:J3"/>
    <mergeCell ref="K3:S3"/>
    <mergeCell ref="T3:V4"/>
    <mergeCell ref="AI3:AK4"/>
    <mergeCell ref="AL3:AN4"/>
    <mergeCell ref="AO3:AQ4"/>
    <mergeCell ref="AR3:AT4"/>
    <mergeCell ref="AU3:AW4"/>
    <mergeCell ref="AX3:AZ4"/>
    <mergeCell ref="BA3:BC4"/>
    <mergeCell ref="BD3:BO3"/>
    <mergeCell ref="BP3:BR4"/>
    <mergeCell ref="BS3:BU4"/>
    <mergeCell ref="BV3:BX4"/>
    <mergeCell ref="BY3:CA4"/>
    <mergeCell ref="CN3:CP4"/>
    <mergeCell ref="CQ3:CS4"/>
    <mergeCell ref="CT3:CV4"/>
    <mergeCell ref="CW3:CY4"/>
    <mergeCell ref="CZ3:DB4"/>
    <mergeCell ref="DC3:DE4"/>
    <mergeCell ref="DF3:DH4"/>
    <mergeCell ref="DI3:DK4"/>
    <mergeCell ref="DL3:DN4"/>
    <mergeCell ref="DO3:DQ4"/>
    <mergeCell ref="DR3:DT4"/>
    <mergeCell ref="B4:D4"/>
    <mergeCell ref="E4:G4"/>
    <mergeCell ref="H4:J4"/>
    <mergeCell ref="K4:M4"/>
    <mergeCell ref="N4:P4"/>
    <mergeCell ref="Q4:S4"/>
    <mergeCell ref="BD4:BF4"/>
    <mergeCell ref="BG4:BI4"/>
    <mergeCell ref="BJ4:BL4"/>
    <mergeCell ref="BM4:BO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  <mergeCell ref="DK5:DK6"/>
    <mergeCell ref="DL5:DL6"/>
    <mergeCell ref="DM5:DM6"/>
    <mergeCell ref="DN5:DN6"/>
    <mergeCell ref="DO5:DO6"/>
    <mergeCell ref="DP5:DP6"/>
    <mergeCell ref="DQ5:DQ6"/>
    <mergeCell ref="DR5:DR6"/>
    <mergeCell ref="DS5:DS6"/>
    <mergeCell ref="DT5:DT6"/>
    <mergeCell ref="DU5:DU6"/>
    <mergeCell ref="DV5:DV6"/>
    <mergeCell ref="EC5:EC6"/>
    <mergeCell ref="DW5:DW6"/>
    <mergeCell ref="DX5:DX6"/>
    <mergeCell ref="DY5:DY6"/>
    <mergeCell ref="DZ5:DZ6"/>
    <mergeCell ref="EA5:EA6"/>
    <mergeCell ref="EB5:EB6"/>
  </mergeCells>
  <printOptions horizontalCentered="1" verticalCentered="1"/>
  <pageMargins left="0" right="0.3937007874015748" top="0" bottom="0.3937007874015748" header="0" footer="0"/>
  <pageSetup horizontalDpi="600" verticalDpi="600" orientation="landscape" paperSize="9" r:id="rId1"/>
  <headerFooter alignWithMargins="0">
    <oddFooter>&amp;CPage &amp;P&amp;R&amp;Z&amp;F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2"/>
  <sheetViews>
    <sheetView rightToLeft="1" zoomScalePageLayoutView="0" workbookViewId="0" topLeftCell="A3">
      <selection activeCell="K1" sqref="K1:K2"/>
    </sheetView>
  </sheetViews>
  <sheetFormatPr defaultColWidth="9.140625" defaultRowHeight="12.75"/>
  <cols>
    <col min="1" max="1" width="9.28125" style="0" customWidth="1"/>
    <col min="2" max="2" width="15.00390625" style="0" customWidth="1"/>
    <col min="3" max="3" width="15.8515625" style="0" customWidth="1"/>
    <col min="4" max="4" width="10.421875" style="0" customWidth="1"/>
    <col min="5" max="6" width="10.7109375" style="0" customWidth="1"/>
    <col min="7" max="7" width="13.421875" style="0" customWidth="1"/>
    <col min="8" max="8" width="14.7109375" style="0" customWidth="1"/>
    <col min="9" max="9" width="13.28125" style="0" customWidth="1"/>
    <col min="10" max="10" width="10.7109375" style="0" customWidth="1"/>
    <col min="11" max="11" width="12.7109375" style="0" customWidth="1"/>
  </cols>
  <sheetData>
    <row r="1" spans="1:11" ht="29.25" customHeight="1">
      <c r="A1" s="59" t="s">
        <v>0</v>
      </c>
      <c r="B1" s="62" t="s">
        <v>160</v>
      </c>
      <c r="C1" s="61" t="s">
        <v>161</v>
      </c>
      <c r="D1" s="60" t="s">
        <v>162</v>
      </c>
      <c r="E1" s="60"/>
      <c r="F1" s="60"/>
      <c r="G1" s="60"/>
      <c r="H1" s="60" t="s">
        <v>163</v>
      </c>
      <c r="I1" s="60" t="s">
        <v>164</v>
      </c>
      <c r="J1" s="60" t="s">
        <v>170</v>
      </c>
      <c r="K1" s="60" t="s">
        <v>204</v>
      </c>
    </row>
    <row r="2" spans="1:11" ht="28.5" customHeight="1">
      <c r="A2" s="59"/>
      <c r="B2" s="63"/>
      <c r="C2" s="61"/>
      <c r="D2" s="8" t="s">
        <v>166</v>
      </c>
      <c r="E2" s="8" t="s">
        <v>165</v>
      </c>
      <c r="F2" s="8" t="s">
        <v>167</v>
      </c>
      <c r="G2" s="8" t="s">
        <v>171</v>
      </c>
      <c r="H2" s="60"/>
      <c r="I2" s="60"/>
      <c r="J2" s="60"/>
      <c r="K2" s="60"/>
    </row>
    <row r="3" spans="1:11" ht="12" customHeight="1">
      <c r="A3" s="13" t="s">
        <v>78</v>
      </c>
      <c r="B3" s="10"/>
      <c r="C3" s="10"/>
      <c r="D3" s="10"/>
      <c r="E3" s="10"/>
      <c r="F3" s="10"/>
      <c r="G3" s="10"/>
      <c r="H3" s="10"/>
      <c r="I3" s="10"/>
      <c r="J3" s="10"/>
      <c r="K3" s="10"/>
    </row>
    <row r="4" spans="1:11" ht="12" customHeight="1">
      <c r="A4" s="2" t="s">
        <v>77</v>
      </c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2" customHeight="1">
      <c r="A5" s="2" t="s">
        <v>76</v>
      </c>
      <c r="B5" s="10">
        <v>1544</v>
      </c>
      <c r="C5" s="10">
        <v>746</v>
      </c>
      <c r="D5" s="10"/>
      <c r="E5" s="10"/>
      <c r="F5" s="10"/>
      <c r="G5" s="10">
        <v>441</v>
      </c>
      <c r="H5" s="10">
        <v>78</v>
      </c>
      <c r="I5" s="10">
        <v>1.6</v>
      </c>
      <c r="J5" s="10"/>
      <c r="K5" s="10"/>
    </row>
    <row r="6" spans="1:11" ht="12" customHeight="1">
      <c r="A6" s="2" t="s">
        <v>75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2" customHeight="1">
      <c r="A7" s="2" t="s">
        <v>74</v>
      </c>
      <c r="B7" s="10">
        <v>1665</v>
      </c>
      <c r="C7" s="10"/>
      <c r="D7" s="10"/>
      <c r="E7" s="10"/>
      <c r="F7" s="10"/>
      <c r="G7" s="10">
        <v>286</v>
      </c>
      <c r="H7" s="10"/>
      <c r="I7" s="10"/>
      <c r="J7" s="10"/>
      <c r="K7" s="10"/>
    </row>
    <row r="8" spans="1:11" ht="12" customHeight="1">
      <c r="A8" s="2" t="s">
        <v>72</v>
      </c>
      <c r="B8" s="10">
        <v>1338</v>
      </c>
      <c r="C8" s="10">
        <v>795</v>
      </c>
      <c r="D8" s="10"/>
      <c r="E8" s="10"/>
      <c r="F8" s="10"/>
      <c r="G8" s="10">
        <v>278</v>
      </c>
      <c r="H8" s="10"/>
      <c r="I8" s="10"/>
      <c r="J8" s="10"/>
      <c r="K8" s="10"/>
    </row>
    <row r="9" spans="1:11" ht="12" customHeight="1">
      <c r="A9" s="2" t="s">
        <v>48</v>
      </c>
      <c r="B9" s="10">
        <v>2007</v>
      </c>
      <c r="C9" s="10">
        <v>1241</v>
      </c>
      <c r="D9" s="10"/>
      <c r="E9" s="10"/>
      <c r="F9" s="10"/>
      <c r="G9" s="10">
        <v>318</v>
      </c>
      <c r="H9" s="10"/>
      <c r="I9" s="10"/>
      <c r="J9" s="10"/>
      <c r="K9" s="10"/>
    </row>
    <row r="10" spans="1:11" ht="12" customHeight="1">
      <c r="A10" s="2" t="s">
        <v>47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1" ht="12" customHeight="1">
      <c r="A11" s="2" t="s">
        <v>46</v>
      </c>
      <c r="B11" s="10">
        <v>1380</v>
      </c>
      <c r="C11" s="10">
        <v>964</v>
      </c>
      <c r="D11" s="10"/>
      <c r="E11" s="10"/>
      <c r="F11" s="10"/>
      <c r="G11" s="10">
        <v>250</v>
      </c>
      <c r="H11" s="10"/>
      <c r="I11" s="10"/>
      <c r="J11" s="10"/>
      <c r="K11" s="10"/>
    </row>
    <row r="12" spans="1:11" ht="12" customHeight="1">
      <c r="A12" s="2" t="s">
        <v>63</v>
      </c>
      <c r="B12" s="10">
        <v>1380</v>
      </c>
      <c r="C12" s="10">
        <v>964</v>
      </c>
      <c r="D12" s="10"/>
      <c r="E12" s="10"/>
      <c r="F12" s="10"/>
      <c r="G12" s="10">
        <v>250</v>
      </c>
      <c r="H12" s="10">
        <v>78</v>
      </c>
      <c r="I12" s="10"/>
      <c r="J12" s="10">
        <v>115</v>
      </c>
      <c r="K12" s="10"/>
    </row>
    <row r="13" spans="1:11" ht="12" customHeight="1">
      <c r="A13" s="2" t="s">
        <v>45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ht="12" customHeight="1">
      <c r="A14" s="2" t="s">
        <v>44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" customHeight="1">
      <c r="A15" s="2" t="s">
        <v>43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" customHeight="1">
      <c r="A16" s="2" t="s">
        <v>42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" customHeight="1">
      <c r="A17" s="2" t="s">
        <v>41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" customHeight="1">
      <c r="A18" s="2" t="s">
        <v>40</v>
      </c>
      <c r="B18" s="10">
        <v>2119</v>
      </c>
      <c r="C18" s="10">
        <v>1294</v>
      </c>
      <c r="D18" s="10"/>
      <c r="E18" s="10"/>
      <c r="F18" s="10"/>
      <c r="G18" s="10">
        <v>423</v>
      </c>
      <c r="H18" s="10">
        <v>52</v>
      </c>
      <c r="I18" s="10">
        <v>2</v>
      </c>
      <c r="J18" s="10">
        <v>99</v>
      </c>
      <c r="K18" s="10"/>
    </row>
    <row r="19" spans="1:11" ht="12" customHeight="1">
      <c r="A19" s="2" t="s">
        <v>39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12" customHeight="1">
      <c r="A20" s="2" t="s">
        <v>38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</row>
    <row r="21" spans="1:11" ht="12" customHeight="1">
      <c r="A21" s="2" t="s">
        <v>36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11" ht="12" customHeight="1">
      <c r="A22" s="2" t="s">
        <v>35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ht="12" customHeight="1">
      <c r="A23" s="2" t="s">
        <v>37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</row>
    <row r="24" spans="1:11" ht="12" customHeight="1">
      <c r="A24" s="2" t="s">
        <v>34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1" ht="12" customHeight="1">
      <c r="A25" s="2" t="s">
        <v>33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</row>
    <row r="26" spans="1:11" ht="12" customHeight="1">
      <c r="A26" s="2" t="s">
        <v>32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</row>
    <row r="27" spans="1:11" ht="12" customHeight="1">
      <c r="A27" s="2" t="s">
        <v>31</v>
      </c>
      <c r="B27" s="10"/>
      <c r="C27" s="10"/>
      <c r="D27" s="10"/>
      <c r="E27" s="10"/>
      <c r="F27" s="10"/>
      <c r="G27" s="10"/>
      <c r="H27" s="10"/>
      <c r="I27" s="10"/>
      <c r="J27" s="10"/>
      <c r="K27" s="10">
        <v>9400</v>
      </c>
    </row>
    <row r="28" spans="1:11" ht="12" customHeight="1">
      <c r="A28" s="2" t="s">
        <v>30</v>
      </c>
      <c r="B28" s="10"/>
      <c r="C28" s="10"/>
      <c r="D28" s="10"/>
      <c r="E28" s="10"/>
      <c r="F28" s="10"/>
      <c r="G28" s="10"/>
      <c r="H28" s="10"/>
      <c r="I28" s="10"/>
      <c r="J28" s="10"/>
      <c r="K28" s="10">
        <v>9400</v>
      </c>
    </row>
    <row r="29" spans="1:11" ht="12" customHeight="1">
      <c r="A29" s="2" t="s">
        <v>29</v>
      </c>
      <c r="B29" s="10"/>
      <c r="C29" s="10"/>
      <c r="D29" s="10"/>
      <c r="E29" s="10"/>
      <c r="F29" s="10"/>
      <c r="G29" s="10"/>
      <c r="H29" s="10"/>
      <c r="I29" s="10"/>
      <c r="J29" s="10"/>
      <c r="K29" s="10">
        <v>9500</v>
      </c>
    </row>
    <row r="30" spans="1:11" ht="12" customHeight="1">
      <c r="A30" s="2" t="s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>
        <v>7208.625</v>
      </c>
    </row>
    <row r="31" spans="1:11" ht="12" customHeight="1">
      <c r="A31" s="2" t="s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>
        <v>6618.46</v>
      </c>
    </row>
    <row r="32" spans="1:11" ht="12" customHeight="1">
      <c r="A32" s="2" t="s">
        <v>65</v>
      </c>
      <c r="B32" s="10">
        <v>2639.91</v>
      </c>
      <c r="C32" s="10">
        <v>1018.32</v>
      </c>
      <c r="D32" s="10">
        <v>175.53</v>
      </c>
      <c r="E32" s="10">
        <v>628.27</v>
      </c>
      <c r="F32" s="10">
        <v>1179.92</v>
      </c>
      <c r="G32" s="10">
        <f>F32+E32+D32</f>
        <v>1983.72</v>
      </c>
      <c r="H32" s="10">
        <v>560.2</v>
      </c>
      <c r="I32" s="10">
        <v>22.57</v>
      </c>
      <c r="J32" s="10">
        <v>393.75</v>
      </c>
      <c r="K32" s="10">
        <v>6618.46</v>
      </c>
    </row>
    <row r="33" spans="1:11" ht="12" customHeight="1">
      <c r="A33" s="2" t="s">
        <v>79</v>
      </c>
      <c r="B33" s="10">
        <v>2653.09</v>
      </c>
      <c r="C33" s="10">
        <v>1023.42</v>
      </c>
      <c r="D33" s="10">
        <v>184.46</v>
      </c>
      <c r="E33" s="10">
        <v>681.92</v>
      </c>
      <c r="F33" s="10">
        <v>1138.56</v>
      </c>
      <c r="G33" s="10">
        <f aca="true" t="shared" si="0" ref="G33:G42">F33+E33+D33</f>
        <v>2004.94</v>
      </c>
      <c r="H33" s="10">
        <v>573.5</v>
      </c>
      <c r="I33" s="10">
        <v>22.52</v>
      </c>
      <c r="J33" s="10">
        <v>393.75</v>
      </c>
      <c r="K33" s="10">
        <v>6671.21</v>
      </c>
    </row>
    <row r="34" spans="1:11" ht="12" customHeight="1">
      <c r="A34" s="2" t="s">
        <v>80</v>
      </c>
      <c r="B34" s="10">
        <v>2661.05</v>
      </c>
      <c r="C34" s="10">
        <v>1026.39</v>
      </c>
      <c r="D34" s="10">
        <v>193.62</v>
      </c>
      <c r="E34" s="10">
        <v>735.46</v>
      </c>
      <c r="F34" s="10">
        <v>1098.84</v>
      </c>
      <c r="G34" s="10">
        <f t="shared" si="0"/>
        <v>2027.92</v>
      </c>
      <c r="H34" s="10">
        <v>588</v>
      </c>
      <c r="I34" s="10">
        <v>22.61</v>
      </c>
      <c r="J34" s="10"/>
      <c r="K34" s="10">
        <v>6326.06</v>
      </c>
    </row>
    <row r="35" spans="1:11" ht="12" customHeight="1">
      <c r="A35" s="2" t="s">
        <v>81</v>
      </c>
      <c r="B35" s="10">
        <v>2666.36</v>
      </c>
      <c r="C35" s="10">
        <v>1028.52</v>
      </c>
      <c r="D35" s="10">
        <v>203.39</v>
      </c>
      <c r="E35" s="10">
        <v>811.11</v>
      </c>
      <c r="F35" s="10">
        <v>106.21</v>
      </c>
      <c r="G35" s="10">
        <f t="shared" si="0"/>
        <v>1120.71</v>
      </c>
      <c r="H35" s="10">
        <v>604.08</v>
      </c>
      <c r="I35" s="10">
        <v>22.76</v>
      </c>
      <c r="J35" s="10">
        <v>489.17</v>
      </c>
      <c r="K35" s="10">
        <v>6885.6</v>
      </c>
    </row>
    <row r="36" spans="1:11" ht="12" customHeight="1">
      <c r="A36" s="2" t="s">
        <v>82</v>
      </c>
      <c r="B36" s="10">
        <v>2669.02</v>
      </c>
      <c r="C36" s="10">
        <v>1029.55</v>
      </c>
      <c r="D36" s="10">
        <v>213.42</v>
      </c>
      <c r="E36" s="10">
        <v>890.64</v>
      </c>
      <c r="F36" s="10">
        <v>985.94</v>
      </c>
      <c r="G36" s="10">
        <f t="shared" si="0"/>
        <v>2090</v>
      </c>
      <c r="H36" s="10">
        <v>620.17</v>
      </c>
      <c r="I36" s="10">
        <v>22.91</v>
      </c>
      <c r="J36" s="10">
        <v>503.94</v>
      </c>
      <c r="K36" s="10">
        <v>6935.59</v>
      </c>
    </row>
    <row r="37" spans="1:11" ht="12" customHeight="1">
      <c r="A37" s="2" t="s">
        <v>83</v>
      </c>
      <c r="B37" s="10">
        <v>2669.02</v>
      </c>
      <c r="C37" s="10">
        <v>1029.55</v>
      </c>
      <c r="D37" s="10">
        <v>224.22</v>
      </c>
      <c r="E37" s="10">
        <v>970.69</v>
      </c>
      <c r="F37" s="10">
        <v>916.84</v>
      </c>
      <c r="G37" s="10">
        <f t="shared" si="0"/>
        <v>2111.75</v>
      </c>
      <c r="H37" s="10">
        <v>636.26</v>
      </c>
      <c r="I37" s="10">
        <v>22.91</v>
      </c>
      <c r="J37" s="10">
        <v>519.17</v>
      </c>
      <c r="K37" s="10">
        <v>6988.66</v>
      </c>
    </row>
    <row r="38" spans="1:11" ht="12" customHeight="1">
      <c r="A38" s="2" t="s">
        <v>84</v>
      </c>
      <c r="B38" s="10">
        <v>2666.36</v>
      </c>
      <c r="C38" s="10">
        <v>1028.52</v>
      </c>
      <c r="D38" s="10">
        <v>235.27</v>
      </c>
      <c r="E38" s="10">
        <v>1051.77</v>
      </c>
      <c r="F38" s="10">
        <v>852.63</v>
      </c>
      <c r="G38" s="10">
        <f t="shared" si="0"/>
        <v>2139.67</v>
      </c>
      <c r="H38" s="10">
        <v>653.82</v>
      </c>
      <c r="I38" s="10">
        <v>23.06</v>
      </c>
      <c r="J38" s="10">
        <v>534.89</v>
      </c>
      <c r="K38" s="10">
        <v>7046.32</v>
      </c>
    </row>
    <row r="39" spans="1:11" ht="12" customHeight="1">
      <c r="A39" s="2" t="s">
        <v>85</v>
      </c>
      <c r="B39" s="10">
        <v>2661</v>
      </c>
      <c r="C39" s="10">
        <v>1026.48</v>
      </c>
      <c r="D39" s="10">
        <v>247.1</v>
      </c>
      <c r="E39" s="10">
        <v>1132.86</v>
      </c>
      <c r="F39" s="10">
        <v>793.05</v>
      </c>
      <c r="G39" s="10">
        <f t="shared" si="0"/>
        <v>2173.0099999999998</v>
      </c>
      <c r="H39" s="10">
        <v>671.37</v>
      </c>
      <c r="I39" s="10">
        <v>23.21</v>
      </c>
      <c r="J39" s="10">
        <v>551.1</v>
      </c>
      <c r="K39" s="10">
        <v>7106.17</v>
      </c>
    </row>
    <row r="40" spans="1:11" ht="12" customHeight="1">
      <c r="A40" s="2" t="s">
        <v>86</v>
      </c>
      <c r="B40" s="10">
        <v>2480.6</v>
      </c>
      <c r="C40" s="10">
        <v>755.2</v>
      </c>
      <c r="D40" s="10">
        <v>100.4</v>
      </c>
      <c r="E40" s="10">
        <v>1280.8</v>
      </c>
      <c r="F40" s="10">
        <v>189.6</v>
      </c>
      <c r="G40" s="10">
        <f t="shared" si="0"/>
        <v>1570.8</v>
      </c>
      <c r="H40" s="10">
        <v>707.4</v>
      </c>
      <c r="I40" s="10">
        <v>28.8</v>
      </c>
      <c r="J40" s="10"/>
      <c r="K40" s="10">
        <v>5125.82</v>
      </c>
    </row>
    <row r="41" spans="1:11" ht="12" customHeight="1">
      <c r="A41" s="2" t="s">
        <v>168</v>
      </c>
      <c r="B41" s="10">
        <v>2228.57</v>
      </c>
      <c r="C41" s="10">
        <v>624.13</v>
      </c>
      <c r="D41" s="10">
        <v>86.93</v>
      </c>
      <c r="E41" s="10">
        <v>1044.03</v>
      </c>
      <c r="F41" s="10">
        <v>815.92</v>
      </c>
      <c r="G41" s="10">
        <f t="shared" si="0"/>
        <v>1946.8799999999999</v>
      </c>
      <c r="H41" s="10">
        <v>294.65</v>
      </c>
      <c r="I41" s="10">
        <v>29.15</v>
      </c>
      <c r="J41" s="10"/>
      <c r="K41" s="10">
        <v>5123.38</v>
      </c>
    </row>
    <row r="42" spans="1:11" ht="12" customHeight="1">
      <c r="A42" s="2" t="s">
        <v>169</v>
      </c>
      <c r="B42" s="10">
        <v>2206.28</v>
      </c>
      <c r="C42" s="10">
        <v>617.89</v>
      </c>
      <c r="D42" s="10">
        <v>58.05</v>
      </c>
      <c r="E42" s="10">
        <v>1073.21</v>
      </c>
      <c r="F42" s="10">
        <v>829.08</v>
      </c>
      <c r="G42" s="10">
        <f t="shared" si="0"/>
        <v>1960.34</v>
      </c>
      <c r="H42" s="10">
        <v>319.48</v>
      </c>
      <c r="I42" s="10">
        <v>29.3</v>
      </c>
      <c r="J42" s="10"/>
      <c r="K42" s="10">
        <v>5133.29</v>
      </c>
    </row>
  </sheetData>
  <sheetProtection/>
  <mergeCells count="8">
    <mergeCell ref="A1:A2"/>
    <mergeCell ref="D1:G1"/>
    <mergeCell ref="C1:C2"/>
    <mergeCell ref="H1:H2"/>
    <mergeCell ref="I1:I2"/>
    <mergeCell ref="K1:K2"/>
    <mergeCell ref="B1:B2"/>
    <mergeCell ref="J1:J2"/>
  </mergeCells>
  <printOptions horizontalCentered="1" verticalCentered="1"/>
  <pageMargins left="0" right="0" top="0.3937007874015748" bottom="0" header="0" footer="0"/>
  <pageSetup horizontalDpi="600" verticalDpi="600" orientation="landscape" paperSize="9" r:id="rId1"/>
  <headerFooter alignWithMargins="0">
    <oddHeader>&amp;Cآمار واحد دامی استان خوزستان به تفکيک سال برحسب واحد دامی</oddHeader>
    <oddFooter>&amp;C&amp;Z&amp;F&amp;RPage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rightToLeft="1" tabSelected="1" zoomScalePageLayoutView="0" workbookViewId="0" topLeftCell="A1">
      <pane xSplit="1" ySplit="1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2" sqref="G42"/>
    </sheetView>
  </sheetViews>
  <sheetFormatPr defaultColWidth="9.140625" defaultRowHeight="12.75"/>
  <cols>
    <col min="1" max="1" width="9.28125" style="0" customWidth="1"/>
    <col min="2" max="3" width="10.7109375" style="0" customWidth="1"/>
    <col min="4" max="4" width="10.421875" style="0" customWidth="1"/>
    <col min="5" max="6" width="10.7109375" style="0" customWidth="1"/>
    <col min="7" max="7" width="7.8515625" style="0" customWidth="1"/>
    <col min="8" max="8" width="13.28125" style="0" customWidth="1"/>
    <col min="9" max="9" width="12.00390625" style="0" customWidth="1"/>
    <col min="10" max="10" width="9.28125" style="0" customWidth="1"/>
    <col min="11" max="11" width="10.7109375" style="0" customWidth="1"/>
    <col min="12" max="13" width="9.00390625" style="0" customWidth="1"/>
    <col min="14" max="14" width="7.00390625" style="0" customWidth="1"/>
  </cols>
  <sheetData>
    <row r="1" spans="1:14" ht="65.25" customHeight="1">
      <c r="A1" s="7" t="s">
        <v>0</v>
      </c>
      <c r="B1" s="8" t="s">
        <v>102</v>
      </c>
      <c r="C1" s="8" t="s">
        <v>103</v>
      </c>
      <c r="D1" s="8" t="s">
        <v>104</v>
      </c>
      <c r="E1" s="8" t="s">
        <v>105</v>
      </c>
      <c r="F1" s="8" t="s">
        <v>106</v>
      </c>
      <c r="G1" s="8" t="s">
        <v>107</v>
      </c>
      <c r="H1" s="8" t="s">
        <v>108</v>
      </c>
      <c r="I1" s="8" t="s">
        <v>109</v>
      </c>
      <c r="J1" s="9" t="s">
        <v>151</v>
      </c>
      <c r="K1" s="9" t="s">
        <v>152</v>
      </c>
      <c r="L1" s="9" t="s">
        <v>154</v>
      </c>
      <c r="M1" s="9" t="s">
        <v>153</v>
      </c>
      <c r="N1" s="9" t="s">
        <v>155</v>
      </c>
    </row>
    <row r="2" spans="1:14" ht="12" customHeight="1">
      <c r="A2" s="2" t="s">
        <v>78</v>
      </c>
      <c r="B2" s="10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</row>
    <row r="3" spans="1:14" ht="12" customHeight="1">
      <c r="A3" s="2" t="s">
        <v>77</v>
      </c>
      <c r="B3" s="10"/>
      <c r="C3" s="10"/>
      <c r="D3" s="10"/>
      <c r="E3" s="10"/>
      <c r="F3" s="10"/>
      <c r="G3" s="10"/>
      <c r="H3" s="10"/>
      <c r="I3" s="10"/>
      <c r="J3" s="11"/>
      <c r="K3" s="11"/>
      <c r="L3" s="11"/>
      <c r="M3" s="11"/>
      <c r="N3" s="11"/>
    </row>
    <row r="4" spans="1:14" ht="12" customHeight="1">
      <c r="A4" s="2" t="s">
        <v>76</v>
      </c>
      <c r="B4" s="10"/>
      <c r="C4" s="10"/>
      <c r="D4" s="10"/>
      <c r="E4" s="10"/>
      <c r="F4" s="10"/>
      <c r="G4" s="10">
        <v>9</v>
      </c>
      <c r="H4" s="10"/>
      <c r="I4" s="10"/>
      <c r="J4" s="11"/>
      <c r="K4" s="11"/>
      <c r="L4" s="11"/>
      <c r="M4" s="11"/>
      <c r="N4" s="11"/>
    </row>
    <row r="5" spans="1:14" ht="12" customHeight="1">
      <c r="A5" s="2" t="s">
        <v>75</v>
      </c>
      <c r="B5" s="10"/>
      <c r="C5" s="10"/>
      <c r="D5" s="10"/>
      <c r="E5" s="10"/>
      <c r="F5" s="10"/>
      <c r="G5" s="10"/>
      <c r="H5" s="10"/>
      <c r="I5" s="10"/>
      <c r="J5" s="11"/>
      <c r="K5" s="11"/>
      <c r="L5" s="11"/>
      <c r="M5" s="11"/>
      <c r="N5" s="11"/>
    </row>
    <row r="6" spans="1:14" ht="12" customHeight="1">
      <c r="A6" s="2" t="s">
        <v>74</v>
      </c>
      <c r="B6" s="10">
        <v>17540</v>
      </c>
      <c r="C6" s="10">
        <v>4000</v>
      </c>
      <c r="D6" s="10">
        <v>350</v>
      </c>
      <c r="E6" s="10">
        <v>138000</v>
      </c>
      <c r="F6" s="10">
        <f>E6+D6+C6+B6</f>
        <v>159890</v>
      </c>
      <c r="G6" s="10">
        <v>9.2</v>
      </c>
      <c r="H6" s="10"/>
      <c r="I6" s="10">
        <v>8000000</v>
      </c>
      <c r="J6" s="11"/>
      <c r="K6" s="11"/>
      <c r="L6" s="11"/>
      <c r="M6" s="11"/>
      <c r="N6" s="11"/>
    </row>
    <row r="7" spans="1:14" ht="12" customHeight="1">
      <c r="A7" s="2" t="s">
        <v>72</v>
      </c>
      <c r="B7" s="10"/>
      <c r="C7" s="10"/>
      <c r="D7" s="10"/>
      <c r="E7" s="10"/>
      <c r="F7" s="10"/>
      <c r="G7" s="10"/>
      <c r="H7" s="10"/>
      <c r="I7" s="10"/>
      <c r="J7" s="11"/>
      <c r="K7" s="11"/>
      <c r="L7" s="11"/>
      <c r="M7" s="11"/>
      <c r="N7" s="11"/>
    </row>
    <row r="8" spans="1:14" ht="12" customHeight="1">
      <c r="A8" s="2" t="s">
        <v>48</v>
      </c>
      <c r="B8" s="10"/>
      <c r="C8" s="10"/>
      <c r="D8" s="10"/>
      <c r="E8" s="10"/>
      <c r="F8" s="10"/>
      <c r="G8" s="10"/>
      <c r="H8" s="10"/>
      <c r="I8" s="10"/>
      <c r="J8" s="11"/>
      <c r="K8" s="11"/>
      <c r="L8" s="11"/>
      <c r="M8" s="11"/>
      <c r="N8" s="11"/>
    </row>
    <row r="9" spans="1:14" ht="12" customHeight="1">
      <c r="A9" s="2" t="s">
        <v>47</v>
      </c>
      <c r="B9" s="10"/>
      <c r="C9" s="10"/>
      <c r="D9" s="10"/>
      <c r="E9" s="10"/>
      <c r="F9" s="10"/>
      <c r="G9" s="10"/>
      <c r="H9" s="10"/>
      <c r="I9" s="10"/>
      <c r="J9" s="11"/>
      <c r="K9" s="11"/>
      <c r="L9" s="11"/>
      <c r="M9" s="11"/>
      <c r="N9" s="11"/>
    </row>
    <row r="10" spans="1:14" ht="12" customHeight="1">
      <c r="A10" s="2" t="s">
        <v>46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</row>
    <row r="11" spans="1:14" ht="12" customHeight="1">
      <c r="A11" s="2" t="s">
        <v>63</v>
      </c>
      <c r="B11" s="10"/>
      <c r="C11" s="10"/>
      <c r="D11" s="10"/>
      <c r="E11" s="10">
        <v>12132</v>
      </c>
      <c r="F11" s="10"/>
      <c r="G11" s="10"/>
      <c r="H11" s="10"/>
      <c r="I11" s="10"/>
      <c r="J11" s="11"/>
      <c r="K11" s="11"/>
      <c r="L11" s="11"/>
      <c r="M11" s="11"/>
      <c r="N11" s="11"/>
    </row>
    <row r="12" spans="1:14" ht="12" customHeight="1">
      <c r="A12" s="2" t="s">
        <v>45</v>
      </c>
      <c r="B12" s="10"/>
      <c r="C12" s="10"/>
      <c r="D12" s="10"/>
      <c r="E12" s="10"/>
      <c r="F12" s="10"/>
      <c r="G12" s="10"/>
      <c r="H12" s="10"/>
      <c r="I12" s="10"/>
      <c r="J12" s="11"/>
      <c r="K12" s="11"/>
      <c r="L12" s="11"/>
      <c r="M12" s="11"/>
      <c r="N12" s="11"/>
    </row>
    <row r="13" spans="1:14" ht="12" customHeight="1">
      <c r="A13" s="2" t="s">
        <v>44</v>
      </c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</row>
    <row r="14" spans="1:14" ht="12" customHeight="1">
      <c r="A14" s="2" t="s">
        <v>43</v>
      </c>
      <c r="B14" s="10"/>
      <c r="C14" s="10"/>
      <c r="D14" s="10"/>
      <c r="E14" s="10"/>
      <c r="F14" s="10"/>
      <c r="G14" s="10"/>
      <c r="H14" s="10"/>
      <c r="I14" s="10"/>
      <c r="J14" s="11"/>
      <c r="K14" s="11"/>
      <c r="L14" s="11"/>
      <c r="M14" s="11"/>
      <c r="N14" s="11"/>
    </row>
    <row r="15" spans="1:14" ht="12" customHeight="1">
      <c r="A15" s="2" t="s">
        <v>42</v>
      </c>
      <c r="B15" s="10"/>
      <c r="C15" s="10"/>
      <c r="D15" s="10"/>
      <c r="E15" s="10"/>
      <c r="F15" s="10"/>
      <c r="G15" s="10"/>
      <c r="H15" s="10"/>
      <c r="I15" s="10"/>
      <c r="J15" s="11"/>
      <c r="K15" s="11"/>
      <c r="L15" s="11"/>
      <c r="M15" s="11"/>
      <c r="N15" s="11"/>
    </row>
    <row r="16" spans="1:14" ht="12" customHeight="1">
      <c r="A16" s="2" t="s">
        <v>41</v>
      </c>
      <c r="B16" s="10"/>
      <c r="C16" s="10"/>
      <c r="D16" s="10"/>
      <c r="E16" s="10"/>
      <c r="F16" s="10"/>
      <c r="G16" s="10"/>
      <c r="H16" s="10"/>
      <c r="I16" s="10"/>
      <c r="J16" s="11"/>
      <c r="K16" s="11"/>
      <c r="L16" s="11"/>
      <c r="M16" s="11"/>
      <c r="N16" s="11"/>
    </row>
    <row r="17" spans="1:14" ht="12" customHeight="1">
      <c r="A17" s="2" t="s">
        <v>40</v>
      </c>
      <c r="B17" s="10">
        <v>26240</v>
      </c>
      <c r="C17" s="10">
        <v>15600</v>
      </c>
      <c r="D17" s="10">
        <v>408</v>
      </c>
      <c r="E17" s="10">
        <v>164700</v>
      </c>
      <c r="F17" s="10">
        <f aca="true" t="shared" si="0" ref="F17:F31">E17+D17+C17+B17</f>
        <v>206948</v>
      </c>
      <c r="G17" s="10">
        <v>80</v>
      </c>
      <c r="H17" s="10"/>
      <c r="I17" s="10"/>
      <c r="J17" s="11"/>
      <c r="K17" s="11"/>
      <c r="L17" s="11"/>
      <c r="M17" s="11"/>
      <c r="N17" s="11"/>
    </row>
    <row r="18" spans="1:14" ht="12" customHeight="1">
      <c r="A18" s="2" t="s">
        <v>39</v>
      </c>
      <c r="B18" s="10">
        <v>26240</v>
      </c>
      <c r="C18" s="10">
        <v>17500</v>
      </c>
      <c r="D18" s="10">
        <v>1000</v>
      </c>
      <c r="E18" s="10">
        <v>164000</v>
      </c>
      <c r="F18" s="10">
        <f t="shared" si="0"/>
        <v>208740</v>
      </c>
      <c r="G18" s="10">
        <v>116</v>
      </c>
      <c r="H18" s="10">
        <v>30</v>
      </c>
      <c r="I18" s="10"/>
      <c r="J18" s="11"/>
      <c r="K18" s="11"/>
      <c r="L18" s="11"/>
      <c r="M18" s="11"/>
      <c r="N18" s="11"/>
    </row>
    <row r="19" spans="1:14" ht="12" customHeight="1">
      <c r="A19" s="2" t="s">
        <v>38</v>
      </c>
      <c r="B19" s="10">
        <v>26240</v>
      </c>
      <c r="C19" s="10">
        <v>18000</v>
      </c>
      <c r="D19" s="10">
        <v>1000</v>
      </c>
      <c r="E19" s="10">
        <v>164700</v>
      </c>
      <c r="F19" s="10">
        <f t="shared" si="0"/>
        <v>209940</v>
      </c>
      <c r="G19" s="10">
        <v>60</v>
      </c>
      <c r="H19" s="10">
        <v>26</v>
      </c>
      <c r="I19" s="10"/>
      <c r="J19" s="11"/>
      <c r="K19" s="11"/>
      <c r="L19" s="11"/>
      <c r="M19" s="11"/>
      <c r="N19" s="11"/>
    </row>
    <row r="20" spans="1:14" ht="12" customHeight="1">
      <c r="A20" s="2" t="s">
        <v>36</v>
      </c>
      <c r="B20" s="10">
        <v>24300</v>
      </c>
      <c r="C20" s="10">
        <v>22800</v>
      </c>
      <c r="D20" s="10">
        <v>1970</v>
      </c>
      <c r="E20" s="10">
        <v>148600</v>
      </c>
      <c r="F20" s="10">
        <f t="shared" si="0"/>
        <v>197670</v>
      </c>
      <c r="G20" s="10">
        <v>50</v>
      </c>
      <c r="H20" s="10">
        <v>22</v>
      </c>
      <c r="I20" s="10"/>
      <c r="J20" s="11"/>
      <c r="K20" s="11"/>
      <c r="L20" s="11"/>
      <c r="M20" s="11"/>
      <c r="N20" s="11"/>
    </row>
    <row r="21" spans="1:14" ht="12" customHeight="1">
      <c r="A21" s="2" t="s">
        <v>35</v>
      </c>
      <c r="B21" s="10">
        <v>31340</v>
      </c>
      <c r="C21" s="10">
        <v>25500</v>
      </c>
      <c r="D21" s="10">
        <v>1390</v>
      </c>
      <c r="E21" s="10">
        <v>221000</v>
      </c>
      <c r="F21" s="10">
        <f t="shared" si="0"/>
        <v>279230</v>
      </c>
      <c r="G21" s="10">
        <v>40</v>
      </c>
      <c r="H21" s="10">
        <v>35</v>
      </c>
      <c r="I21" s="10"/>
      <c r="J21" s="11"/>
      <c r="K21" s="11"/>
      <c r="L21" s="11"/>
      <c r="M21" s="11"/>
      <c r="N21" s="11"/>
    </row>
    <row r="22" spans="1:14" ht="12" customHeight="1">
      <c r="A22" s="2" t="s">
        <v>37</v>
      </c>
      <c r="B22" s="10">
        <v>31340</v>
      </c>
      <c r="C22" s="10">
        <v>25610</v>
      </c>
      <c r="D22" s="10">
        <v>1390</v>
      </c>
      <c r="E22" s="10">
        <v>221100</v>
      </c>
      <c r="F22" s="10">
        <f t="shared" si="0"/>
        <v>279440</v>
      </c>
      <c r="G22" s="10">
        <v>100</v>
      </c>
      <c r="H22" s="10">
        <v>16</v>
      </c>
      <c r="I22" s="10"/>
      <c r="J22" s="11"/>
      <c r="K22" s="11"/>
      <c r="L22" s="11"/>
      <c r="M22" s="11"/>
      <c r="N22" s="11"/>
    </row>
    <row r="23" spans="1:14" ht="12" customHeight="1">
      <c r="A23" s="2" t="s">
        <v>34</v>
      </c>
      <c r="B23" s="10">
        <v>34069</v>
      </c>
      <c r="C23" s="10">
        <v>29687</v>
      </c>
      <c r="D23" s="10">
        <v>1830</v>
      </c>
      <c r="E23" s="10">
        <v>237798</v>
      </c>
      <c r="F23" s="10">
        <f t="shared" si="0"/>
        <v>303384</v>
      </c>
      <c r="G23" s="10">
        <v>100</v>
      </c>
      <c r="H23" s="10">
        <v>83</v>
      </c>
      <c r="I23" s="10"/>
      <c r="J23" s="11"/>
      <c r="K23" s="11"/>
      <c r="L23" s="11"/>
      <c r="M23" s="11"/>
      <c r="N23" s="11"/>
    </row>
    <row r="24" spans="1:14" ht="12" customHeight="1">
      <c r="A24" s="2" t="s">
        <v>33</v>
      </c>
      <c r="B24" s="10">
        <v>35595</v>
      </c>
      <c r="C24" s="10">
        <v>30963</v>
      </c>
      <c r="D24" s="10">
        <v>2911</v>
      </c>
      <c r="E24" s="10">
        <v>226645</v>
      </c>
      <c r="F24" s="10">
        <f t="shared" si="0"/>
        <v>296114</v>
      </c>
      <c r="G24" s="10">
        <v>120</v>
      </c>
      <c r="H24" s="10">
        <v>149</v>
      </c>
      <c r="I24" s="10"/>
      <c r="J24" s="11"/>
      <c r="K24" s="11"/>
      <c r="L24" s="11"/>
      <c r="M24" s="11"/>
      <c r="N24" s="11"/>
    </row>
    <row r="25" spans="1:14" ht="12" customHeight="1">
      <c r="A25" s="2" t="s">
        <v>32</v>
      </c>
      <c r="B25" s="10">
        <v>38052</v>
      </c>
      <c r="C25" s="10">
        <v>32033</v>
      </c>
      <c r="D25" s="10">
        <v>4972</v>
      </c>
      <c r="E25" s="10">
        <v>253027</v>
      </c>
      <c r="F25" s="10">
        <f t="shared" si="0"/>
        <v>328084</v>
      </c>
      <c r="G25" s="10">
        <v>203</v>
      </c>
      <c r="H25" s="10">
        <v>170</v>
      </c>
      <c r="I25" s="12"/>
      <c r="J25" s="12">
        <v>12.71</v>
      </c>
      <c r="K25" s="12">
        <v>12.18</v>
      </c>
      <c r="L25" s="12">
        <v>7.72</v>
      </c>
      <c r="M25" s="12">
        <v>80.38</v>
      </c>
      <c r="N25" s="12">
        <v>0.37</v>
      </c>
    </row>
    <row r="26" spans="1:14" ht="12" customHeight="1">
      <c r="A26" s="2" t="s">
        <v>31</v>
      </c>
      <c r="B26" s="10">
        <v>38308</v>
      </c>
      <c r="C26" s="10">
        <v>34118</v>
      </c>
      <c r="D26" s="10">
        <v>5310</v>
      </c>
      <c r="E26" s="10">
        <v>257351</v>
      </c>
      <c r="F26" s="10">
        <f t="shared" si="0"/>
        <v>335087</v>
      </c>
      <c r="G26" s="10">
        <v>180</v>
      </c>
      <c r="H26" s="10">
        <v>179</v>
      </c>
      <c r="I26" s="12">
        <v>9400000</v>
      </c>
      <c r="J26" s="12">
        <v>12.55</v>
      </c>
      <c r="K26" s="12">
        <v>11.43</v>
      </c>
      <c r="L26" s="12">
        <v>8.05</v>
      </c>
      <c r="M26" s="12">
        <v>82.56</v>
      </c>
      <c r="N26" s="12">
        <v>0.4</v>
      </c>
    </row>
    <row r="27" spans="1:14" ht="12" customHeight="1">
      <c r="A27" s="2" t="s">
        <v>30</v>
      </c>
      <c r="B27" s="10">
        <v>39880</v>
      </c>
      <c r="C27" s="10">
        <v>31000</v>
      </c>
      <c r="D27" s="10">
        <v>2300</v>
      </c>
      <c r="E27" s="10">
        <v>290000</v>
      </c>
      <c r="F27" s="10">
        <f t="shared" si="0"/>
        <v>363180</v>
      </c>
      <c r="G27" s="10">
        <v>166</v>
      </c>
      <c r="H27" s="10">
        <v>180</v>
      </c>
      <c r="I27" s="12">
        <v>9400000</v>
      </c>
      <c r="J27" s="12">
        <v>11.93</v>
      </c>
      <c r="K27" s="12">
        <v>11.7</v>
      </c>
      <c r="L27" s="12">
        <v>8.73</v>
      </c>
      <c r="M27" s="12">
        <v>88.73</v>
      </c>
      <c r="N27" s="12">
        <v>0.32</v>
      </c>
    </row>
    <row r="28" spans="1:14" ht="12" customHeight="1">
      <c r="A28" s="2" t="s">
        <v>29</v>
      </c>
      <c r="B28" s="10">
        <v>40970</v>
      </c>
      <c r="C28" s="10">
        <v>36260</v>
      </c>
      <c r="D28" s="10">
        <v>1740</v>
      </c>
      <c r="E28" s="10">
        <v>293410</v>
      </c>
      <c r="F28" s="10">
        <f t="shared" si="0"/>
        <v>372380</v>
      </c>
      <c r="G28" s="10">
        <v>330</v>
      </c>
      <c r="H28" s="10">
        <v>123</v>
      </c>
      <c r="I28" s="12">
        <v>9500000</v>
      </c>
      <c r="J28" s="12">
        <v>11.68</v>
      </c>
      <c r="K28" s="12">
        <v>12.83</v>
      </c>
      <c r="L28" s="12">
        <v>8.46</v>
      </c>
      <c r="M28" s="12">
        <v>88.39</v>
      </c>
      <c r="N28" s="12">
        <v>0.34</v>
      </c>
    </row>
    <row r="29" spans="1:14" ht="12" customHeight="1">
      <c r="A29" s="2" t="s">
        <v>27</v>
      </c>
      <c r="B29" s="10">
        <v>41630</v>
      </c>
      <c r="C29" s="10">
        <v>39980</v>
      </c>
      <c r="D29" s="10">
        <v>1740</v>
      </c>
      <c r="E29" s="10">
        <v>300210</v>
      </c>
      <c r="F29" s="10">
        <f t="shared" si="0"/>
        <v>383560</v>
      </c>
      <c r="G29" s="10">
        <v>360</v>
      </c>
      <c r="H29" s="10">
        <v>92</v>
      </c>
      <c r="I29" s="12">
        <v>7208625</v>
      </c>
      <c r="J29" s="12">
        <v>11.96</v>
      </c>
      <c r="K29" s="12">
        <v>13.62</v>
      </c>
      <c r="L29" s="12">
        <v>8.62</v>
      </c>
      <c r="M29" s="12">
        <v>89.74</v>
      </c>
      <c r="N29" s="12">
        <v>0.39</v>
      </c>
    </row>
    <row r="30" spans="1:14" ht="12" customHeight="1">
      <c r="A30" s="2" t="s">
        <v>28</v>
      </c>
      <c r="B30" s="10">
        <v>41490</v>
      </c>
      <c r="C30" s="10">
        <v>37307</v>
      </c>
      <c r="D30" s="10">
        <v>1700</v>
      </c>
      <c r="E30" s="10">
        <v>306950</v>
      </c>
      <c r="F30" s="10">
        <f t="shared" si="0"/>
        <v>387447</v>
      </c>
      <c r="G30" s="10">
        <v>259</v>
      </c>
      <c r="H30" s="10">
        <v>103</v>
      </c>
      <c r="I30" s="10">
        <v>6618460</v>
      </c>
      <c r="J30" s="12">
        <v>12</v>
      </c>
      <c r="K30" s="12">
        <v>14.3</v>
      </c>
      <c r="L30" s="12">
        <v>8.3</v>
      </c>
      <c r="M30" s="12">
        <v>90.32</v>
      </c>
      <c r="N30" s="12">
        <v>0.4</v>
      </c>
    </row>
    <row r="31" spans="1:14" ht="12" customHeight="1">
      <c r="A31" s="2" t="s">
        <v>65</v>
      </c>
      <c r="B31" s="10">
        <v>41210</v>
      </c>
      <c r="C31" s="10">
        <v>44950</v>
      </c>
      <c r="D31" s="10">
        <v>1660</v>
      </c>
      <c r="E31" s="10">
        <v>304400</v>
      </c>
      <c r="F31" s="10">
        <f t="shared" si="0"/>
        <v>392220</v>
      </c>
      <c r="G31" s="10">
        <v>250</v>
      </c>
      <c r="H31" s="10"/>
      <c r="I31" s="10">
        <v>6671210</v>
      </c>
      <c r="J31" s="12">
        <v>11.8</v>
      </c>
      <c r="K31" s="12">
        <v>16.6</v>
      </c>
      <c r="L31" s="12">
        <v>9</v>
      </c>
      <c r="M31" s="12">
        <v>90.3</v>
      </c>
      <c r="N31" s="12">
        <v>0.4</v>
      </c>
    </row>
    <row r="32" spans="1:14" ht="12" customHeight="1">
      <c r="A32" s="2" t="s">
        <v>79</v>
      </c>
      <c r="B32" s="10">
        <v>42810</v>
      </c>
      <c r="C32" s="10">
        <v>45056</v>
      </c>
      <c r="D32" s="10">
        <v>2020</v>
      </c>
      <c r="E32" s="10">
        <v>319450</v>
      </c>
      <c r="F32" s="10">
        <f aca="true" t="shared" si="1" ref="F32:F39">E32+D32+C32+B32</f>
        <v>409336</v>
      </c>
      <c r="G32" s="10">
        <v>333</v>
      </c>
      <c r="H32" s="10"/>
      <c r="I32" s="10">
        <v>6326060</v>
      </c>
      <c r="J32" s="12">
        <v>12.29</v>
      </c>
      <c r="K32" s="12">
        <v>17.28</v>
      </c>
      <c r="L32" s="12">
        <v>9.6</v>
      </c>
      <c r="M32" s="12">
        <v>101.33</v>
      </c>
      <c r="N32" s="12">
        <v>0.41</v>
      </c>
    </row>
    <row r="33" spans="1:14" ht="12" customHeight="1">
      <c r="A33" s="2" t="s">
        <v>80</v>
      </c>
      <c r="B33" s="10">
        <v>43560</v>
      </c>
      <c r="C33" s="10">
        <v>53896</v>
      </c>
      <c r="D33" s="10">
        <v>2010</v>
      </c>
      <c r="E33" s="10">
        <v>343030</v>
      </c>
      <c r="F33" s="10">
        <f t="shared" si="1"/>
        <v>442496</v>
      </c>
      <c r="G33" s="10">
        <v>241</v>
      </c>
      <c r="H33" s="10"/>
      <c r="I33" s="10">
        <v>6885600</v>
      </c>
      <c r="J33" s="12">
        <v>11.45</v>
      </c>
      <c r="K33" s="12">
        <v>18.06</v>
      </c>
      <c r="L33" s="12">
        <v>10.53</v>
      </c>
      <c r="M33" s="12">
        <v>106</v>
      </c>
      <c r="N33" s="12">
        <v>0.49</v>
      </c>
    </row>
    <row r="34" spans="1:14" ht="12" customHeight="1">
      <c r="A34" s="2" t="s">
        <v>81</v>
      </c>
      <c r="B34" s="10">
        <v>44710</v>
      </c>
      <c r="C34" s="10">
        <v>52452</v>
      </c>
      <c r="D34" s="10">
        <v>2170</v>
      </c>
      <c r="E34" s="10">
        <v>371550</v>
      </c>
      <c r="F34" s="10">
        <f t="shared" si="1"/>
        <v>470882</v>
      </c>
      <c r="G34" s="10">
        <v>273</v>
      </c>
      <c r="H34" s="10"/>
      <c r="I34" s="10">
        <v>6935590</v>
      </c>
      <c r="J34" s="12">
        <v>12.44</v>
      </c>
      <c r="K34" s="12">
        <v>19.3</v>
      </c>
      <c r="L34" s="12">
        <v>9.19</v>
      </c>
      <c r="M34" s="12">
        <v>111.33</v>
      </c>
      <c r="N34" s="12">
        <v>0.49</v>
      </c>
    </row>
    <row r="35" spans="1:14" ht="12" customHeight="1">
      <c r="A35" s="2" t="s">
        <v>82</v>
      </c>
      <c r="B35" s="10">
        <v>47030</v>
      </c>
      <c r="C35" s="10">
        <v>66490</v>
      </c>
      <c r="D35" s="10">
        <v>5770</v>
      </c>
      <c r="E35" s="10">
        <v>397710</v>
      </c>
      <c r="F35" s="10">
        <f t="shared" si="1"/>
        <v>517000</v>
      </c>
      <c r="G35" s="10">
        <v>409</v>
      </c>
      <c r="H35" s="10"/>
      <c r="I35" s="10">
        <v>6988660</v>
      </c>
      <c r="J35" s="12">
        <v>12.69</v>
      </c>
      <c r="K35" s="12">
        <v>21</v>
      </c>
      <c r="L35" s="12">
        <v>9.75</v>
      </c>
      <c r="M35" s="12">
        <v>114.89</v>
      </c>
      <c r="N35" s="12">
        <v>0.36</v>
      </c>
    </row>
    <row r="36" spans="1:14" ht="12" customHeight="1">
      <c r="A36" s="2" t="s">
        <v>83</v>
      </c>
      <c r="B36" s="10">
        <v>34080</v>
      </c>
      <c r="C36" s="10">
        <v>69000</v>
      </c>
      <c r="D36" s="10">
        <v>6220</v>
      </c>
      <c r="E36" s="10">
        <v>226030</v>
      </c>
      <c r="F36" s="10">
        <f t="shared" si="1"/>
        <v>335330</v>
      </c>
      <c r="G36" s="10">
        <v>630</v>
      </c>
      <c r="H36" s="10"/>
      <c r="I36" s="10">
        <v>7046320</v>
      </c>
      <c r="J36" s="12">
        <v>12.62</v>
      </c>
      <c r="K36" s="12">
        <v>21.83</v>
      </c>
      <c r="L36" s="12">
        <v>9.8</v>
      </c>
      <c r="M36" s="12">
        <v>120.11</v>
      </c>
      <c r="N36" s="12">
        <v>0.53</v>
      </c>
    </row>
    <row r="37" spans="1:14" ht="12" customHeight="1">
      <c r="A37" s="2" t="s">
        <v>84</v>
      </c>
      <c r="B37" s="10">
        <v>34560</v>
      </c>
      <c r="C37" s="10">
        <v>61430</v>
      </c>
      <c r="D37" s="10">
        <v>6320</v>
      </c>
      <c r="E37" s="10">
        <v>229710</v>
      </c>
      <c r="F37" s="10">
        <f t="shared" si="1"/>
        <v>332020</v>
      </c>
      <c r="G37" s="10">
        <v>533</v>
      </c>
      <c r="H37" s="10"/>
      <c r="I37" s="10">
        <v>7106170</v>
      </c>
      <c r="J37" s="12">
        <v>13.59</v>
      </c>
      <c r="K37" s="12">
        <v>22</v>
      </c>
      <c r="L37" s="12">
        <v>10</v>
      </c>
      <c r="M37" s="12">
        <v>130</v>
      </c>
      <c r="N37" s="12">
        <v>0.6</v>
      </c>
    </row>
    <row r="38" spans="1:14" ht="12" customHeight="1">
      <c r="A38" s="2" t="s">
        <v>85</v>
      </c>
      <c r="B38" s="10">
        <v>36260</v>
      </c>
      <c r="C38" s="10">
        <v>63471</v>
      </c>
      <c r="D38" s="10">
        <v>5522</v>
      </c>
      <c r="E38" s="10">
        <v>234100</v>
      </c>
      <c r="F38" s="10">
        <f t="shared" si="1"/>
        <v>339353</v>
      </c>
      <c r="G38" s="10">
        <v>460</v>
      </c>
      <c r="H38" s="10"/>
      <c r="I38" s="10">
        <v>5542800</v>
      </c>
      <c r="J38" s="12">
        <v>15.25</v>
      </c>
      <c r="K38" s="12">
        <v>22.9</v>
      </c>
      <c r="L38" s="12">
        <v>9.99</v>
      </c>
      <c r="M38" s="12">
        <v>133.61</v>
      </c>
      <c r="N38" s="12">
        <v>0.57</v>
      </c>
    </row>
    <row r="39" spans="1:14" ht="12" customHeight="1">
      <c r="A39" s="2" t="s">
        <v>86</v>
      </c>
      <c r="B39" s="10">
        <v>36430</v>
      </c>
      <c r="C39" s="10">
        <v>67700</v>
      </c>
      <c r="D39" s="10">
        <v>5500</v>
      </c>
      <c r="E39" s="10">
        <v>238720</v>
      </c>
      <c r="F39" s="10">
        <f t="shared" si="1"/>
        <v>348350</v>
      </c>
      <c r="G39" s="10">
        <v>902</v>
      </c>
      <c r="H39" s="10"/>
      <c r="I39" s="10">
        <v>6155100</v>
      </c>
      <c r="J39" s="12">
        <v>14.71</v>
      </c>
      <c r="K39" s="12">
        <v>24.4</v>
      </c>
      <c r="L39" s="12">
        <v>9.66</v>
      </c>
      <c r="M39" s="12">
        <v>139.51</v>
      </c>
      <c r="N39" s="12">
        <v>0.65</v>
      </c>
    </row>
    <row r="40" spans="1:14" ht="12" customHeight="1">
      <c r="A40" s="2" t="s">
        <v>168</v>
      </c>
      <c r="B40" s="10">
        <v>36500</v>
      </c>
      <c r="C40" s="10">
        <v>70860</v>
      </c>
      <c r="D40" s="10">
        <v>6353</v>
      </c>
      <c r="E40" s="10">
        <v>243500</v>
      </c>
      <c r="F40" s="10">
        <f>E40+D40+C40+B40</f>
        <v>357213</v>
      </c>
      <c r="G40" s="10">
        <v>1050</v>
      </c>
      <c r="H40" s="10"/>
      <c r="I40" s="10">
        <v>5123380</v>
      </c>
      <c r="J40" s="12">
        <v>14.63</v>
      </c>
      <c r="K40" s="12">
        <v>25.18</v>
      </c>
      <c r="L40" s="12">
        <v>11.41</v>
      </c>
      <c r="M40" s="12">
        <v>144.78</v>
      </c>
      <c r="N40" s="12">
        <v>0.89</v>
      </c>
    </row>
    <row r="41" spans="1:14" ht="12" customHeight="1">
      <c r="A41" s="2" t="s">
        <v>169</v>
      </c>
      <c r="B41" s="10">
        <v>37230</v>
      </c>
      <c r="C41" s="10">
        <v>74480</v>
      </c>
      <c r="D41" s="10">
        <v>6500</v>
      </c>
      <c r="E41" s="10">
        <v>257430</v>
      </c>
      <c r="F41" s="10">
        <f>E41+D41+C41+B41</f>
        <v>375640</v>
      </c>
      <c r="G41" s="10">
        <v>1140</v>
      </c>
      <c r="H41" s="10"/>
      <c r="I41" s="10">
        <v>5123380</v>
      </c>
      <c r="J41" s="12">
        <v>14.63</v>
      </c>
      <c r="K41" s="12">
        <v>25.18</v>
      </c>
      <c r="L41" s="12">
        <v>11.41</v>
      </c>
      <c r="M41" s="12">
        <v>144.78</v>
      </c>
      <c r="N41" s="12">
        <v>0.89</v>
      </c>
    </row>
  </sheetData>
  <sheetProtection/>
  <printOptions horizontalCentered="1" verticalCentered="1"/>
  <pageMargins left="0" right="0" top="0.3937007874015748" bottom="0" header="0" footer="0"/>
  <pageSetup horizontalDpi="600" verticalDpi="600" orientation="landscape" paperSize="9" r:id="rId1"/>
  <headerFooter alignWithMargins="0">
    <oddHeader>&amp;Cآمار محصولات دامی استان خوزستان به تفکيک سال</oddHeader>
    <oddFooter>&amp;C&amp;Z&amp;F&amp;RPage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C41"/>
  <sheetViews>
    <sheetView rightToLeft="1" zoomScalePageLayoutView="0" workbookViewId="0" topLeftCell="A1">
      <pane xSplit="1" ySplit="3" topLeftCell="D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P41" sqref="DP41"/>
    </sheetView>
  </sheetViews>
  <sheetFormatPr defaultColWidth="9.140625" defaultRowHeight="12.75"/>
  <cols>
    <col min="1" max="25" width="10.7109375" style="0" customWidth="1"/>
    <col min="26" max="33" width="15.7109375" style="0" customWidth="1"/>
    <col min="34" max="93" width="10.7109375" style="0" customWidth="1"/>
    <col min="94" max="101" width="15.7109375" style="0" customWidth="1"/>
    <col min="102" max="113" width="10.7109375" style="0" customWidth="1"/>
    <col min="114" max="123" width="8.28125" style="0" customWidth="1"/>
    <col min="124" max="124" width="9.8515625" style="0" customWidth="1"/>
    <col min="125" max="129" width="8.28125" style="0" customWidth="1"/>
    <col min="130" max="130" width="8.57421875" style="0" customWidth="1"/>
    <col min="131" max="131" width="8.28125" style="0" customWidth="1"/>
    <col min="132" max="132" width="11.57421875" style="0" customWidth="1"/>
    <col min="133" max="133" width="8.28125" style="0" customWidth="1"/>
  </cols>
  <sheetData>
    <row r="1" spans="1:133" ht="19.5" customHeight="1">
      <c r="A1" s="64" t="s">
        <v>0</v>
      </c>
      <c r="B1" s="71" t="s">
        <v>66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3"/>
      <c r="N1" s="71" t="s">
        <v>64</v>
      </c>
      <c r="O1" s="72"/>
      <c r="P1" s="72"/>
      <c r="Q1" s="72"/>
      <c r="R1" s="72"/>
      <c r="S1" s="72"/>
      <c r="T1" s="72"/>
      <c r="U1" s="72"/>
      <c r="V1" s="72"/>
      <c r="W1" s="72"/>
      <c r="X1" s="72"/>
      <c r="Y1" s="73"/>
      <c r="Z1" s="71" t="s">
        <v>64</v>
      </c>
      <c r="AA1" s="72"/>
      <c r="AB1" s="72"/>
      <c r="AC1" s="72"/>
      <c r="AD1" s="72"/>
      <c r="AE1" s="72"/>
      <c r="AF1" s="72"/>
      <c r="AG1" s="73"/>
      <c r="AH1" s="71" t="s">
        <v>123</v>
      </c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3"/>
      <c r="AT1" s="71" t="s">
        <v>67</v>
      </c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3"/>
      <c r="BF1" s="71" t="s">
        <v>67</v>
      </c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3"/>
      <c r="BR1" s="74" t="s">
        <v>73</v>
      </c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 t="s">
        <v>73</v>
      </c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 t="s">
        <v>73</v>
      </c>
      <c r="CQ1" s="74"/>
      <c r="CR1" s="74"/>
      <c r="CS1" s="74"/>
      <c r="CT1" s="74"/>
      <c r="CU1" s="74"/>
      <c r="CV1" s="74"/>
      <c r="CW1" s="74"/>
      <c r="CX1" s="71" t="s">
        <v>141</v>
      </c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3"/>
      <c r="DJ1" s="71" t="s">
        <v>141</v>
      </c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3"/>
      <c r="DV1" s="74" t="s">
        <v>148</v>
      </c>
      <c r="DW1" s="74"/>
      <c r="DX1" s="74"/>
      <c r="DY1" s="74"/>
      <c r="DZ1" s="74" t="s">
        <v>173</v>
      </c>
      <c r="EA1" s="74"/>
      <c r="EB1" s="74"/>
      <c r="EC1" s="74"/>
    </row>
    <row r="2" spans="1:133" ht="19.5" customHeight="1">
      <c r="A2" s="64"/>
      <c r="B2" s="65" t="s">
        <v>115</v>
      </c>
      <c r="C2" s="66"/>
      <c r="D2" s="66"/>
      <c r="E2" s="67"/>
      <c r="F2" s="65" t="s">
        <v>116</v>
      </c>
      <c r="G2" s="66"/>
      <c r="H2" s="66"/>
      <c r="I2" s="67"/>
      <c r="J2" s="68" t="s">
        <v>122</v>
      </c>
      <c r="K2" s="69"/>
      <c r="L2" s="69"/>
      <c r="M2" s="70"/>
      <c r="N2" s="65" t="s">
        <v>117</v>
      </c>
      <c r="O2" s="66"/>
      <c r="P2" s="66"/>
      <c r="Q2" s="67"/>
      <c r="R2" s="65" t="s">
        <v>118</v>
      </c>
      <c r="S2" s="66"/>
      <c r="T2" s="66"/>
      <c r="U2" s="67"/>
      <c r="V2" s="65" t="s">
        <v>119</v>
      </c>
      <c r="W2" s="66"/>
      <c r="X2" s="66"/>
      <c r="Y2" s="67"/>
      <c r="Z2" s="65" t="s">
        <v>120</v>
      </c>
      <c r="AA2" s="66"/>
      <c r="AB2" s="66"/>
      <c r="AC2" s="67"/>
      <c r="AD2" s="68" t="s">
        <v>121</v>
      </c>
      <c r="AE2" s="69"/>
      <c r="AF2" s="69"/>
      <c r="AG2" s="70"/>
      <c r="AH2" s="65" t="s">
        <v>124</v>
      </c>
      <c r="AI2" s="66"/>
      <c r="AJ2" s="66"/>
      <c r="AK2" s="67"/>
      <c r="AL2" s="65" t="s">
        <v>125</v>
      </c>
      <c r="AM2" s="66"/>
      <c r="AN2" s="66"/>
      <c r="AO2" s="67"/>
      <c r="AP2" s="68" t="s">
        <v>126</v>
      </c>
      <c r="AQ2" s="69"/>
      <c r="AR2" s="69"/>
      <c r="AS2" s="70"/>
      <c r="AT2" s="65" t="s">
        <v>127</v>
      </c>
      <c r="AU2" s="66"/>
      <c r="AV2" s="66"/>
      <c r="AW2" s="67"/>
      <c r="AX2" s="65" t="s">
        <v>128</v>
      </c>
      <c r="AY2" s="66"/>
      <c r="AZ2" s="66"/>
      <c r="BA2" s="67"/>
      <c r="BB2" s="65" t="s">
        <v>129</v>
      </c>
      <c r="BC2" s="66"/>
      <c r="BD2" s="66"/>
      <c r="BE2" s="67"/>
      <c r="BF2" s="65" t="s">
        <v>130</v>
      </c>
      <c r="BG2" s="66"/>
      <c r="BH2" s="66"/>
      <c r="BI2" s="67"/>
      <c r="BJ2" s="65" t="s">
        <v>131</v>
      </c>
      <c r="BK2" s="66"/>
      <c r="BL2" s="66"/>
      <c r="BM2" s="67"/>
      <c r="BN2" s="68" t="s">
        <v>132</v>
      </c>
      <c r="BO2" s="69"/>
      <c r="BP2" s="69"/>
      <c r="BQ2" s="70"/>
      <c r="BR2" s="65" t="s">
        <v>133</v>
      </c>
      <c r="BS2" s="66"/>
      <c r="BT2" s="66"/>
      <c r="BU2" s="67"/>
      <c r="BV2" s="65" t="s">
        <v>134</v>
      </c>
      <c r="BW2" s="66"/>
      <c r="BX2" s="66"/>
      <c r="BY2" s="67"/>
      <c r="BZ2" s="65" t="s">
        <v>135</v>
      </c>
      <c r="CA2" s="66"/>
      <c r="CB2" s="66"/>
      <c r="CC2" s="67"/>
      <c r="CD2" s="65" t="s">
        <v>136</v>
      </c>
      <c r="CE2" s="66"/>
      <c r="CF2" s="66"/>
      <c r="CG2" s="67"/>
      <c r="CH2" s="65" t="s">
        <v>137</v>
      </c>
      <c r="CI2" s="66"/>
      <c r="CJ2" s="66"/>
      <c r="CK2" s="67"/>
      <c r="CL2" s="65" t="s">
        <v>138</v>
      </c>
      <c r="CM2" s="66"/>
      <c r="CN2" s="66"/>
      <c r="CO2" s="67"/>
      <c r="CP2" s="65" t="s">
        <v>139</v>
      </c>
      <c r="CQ2" s="66"/>
      <c r="CR2" s="66"/>
      <c r="CS2" s="67"/>
      <c r="CT2" s="68" t="s">
        <v>140</v>
      </c>
      <c r="CU2" s="69"/>
      <c r="CV2" s="69"/>
      <c r="CW2" s="70"/>
      <c r="CX2" s="65" t="s">
        <v>142</v>
      </c>
      <c r="CY2" s="66"/>
      <c r="CZ2" s="66"/>
      <c r="DA2" s="67"/>
      <c r="DB2" s="65" t="s">
        <v>143</v>
      </c>
      <c r="DC2" s="66"/>
      <c r="DD2" s="66"/>
      <c r="DE2" s="67"/>
      <c r="DF2" s="65" t="s">
        <v>144</v>
      </c>
      <c r="DG2" s="66"/>
      <c r="DH2" s="66"/>
      <c r="DI2" s="67"/>
      <c r="DJ2" s="65" t="s">
        <v>145</v>
      </c>
      <c r="DK2" s="66"/>
      <c r="DL2" s="66"/>
      <c r="DM2" s="67"/>
      <c r="DN2" s="65" t="s">
        <v>146</v>
      </c>
      <c r="DO2" s="66"/>
      <c r="DP2" s="66"/>
      <c r="DQ2" s="67"/>
      <c r="DR2" s="68" t="s">
        <v>147</v>
      </c>
      <c r="DS2" s="69"/>
      <c r="DT2" s="69"/>
      <c r="DU2" s="70"/>
      <c r="DV2" s="20" t="s">
        <v>149</v>
      </c>
      <c r="DW2" s="20"/>
      <c r="DX2" s="20"/>
      <c r="DY2" s="20"/>
      <c r="DZ2" s="20" t="s">
        <v>149</v>
      </c>
      <c r="EA2" s="20"/>
      <c r="EB2" s="20"/>
      <c r="EC2" s="20"/>
    </row>
    <row r="3" spans="1:133" ht="56.25" customHeight="1">
      <c r="A3" s="64"/>
      <c r="B3" s="4" t="s">
        <v>62</v>
      </c>
      <c r="C3" s="4" t="s">
        <v>157</v>
      </c>
      <c r="D3" s="4" t="s">
        <v>1</v>
      </c>
      <c r="E3" s="4" t="s">
        <v>8</v>
      </c>
      <c r="F3" s="4" t="s">
        <v>62</v>
      </c>
      <c r="G3" s="4" t="s">
        <v>157</v>
      </c>
      <c r="H3" s="4" t="s">
        <v>1</v>
      </c>
      <c r="I3" s="4" t="s">
        <v>8</v>
      </c>
      <c r="J3" s="4" t="s">
        <v>62</v>
      </c>
      <c r="K3" s="4" t="s">
        <v>157</v>
      </c>
      <c r="L3" s="4" t="s">
        <v>1</v>
      </c>
      <c r="M3" s="4" t="s">
        <v>8</v>
      </c>
      <c r="N3" s="4" t="s">
        <v>62</v>
      </c>
      <c r="O3" s="4" t="s">
        <v>157</v>
      </c>
      <c r="P3" s="4" t="s">
        <v>1</v>
      </c>
      <c r="Q3" s="4" t="s">
        <v>8</v>
      </c>
      <c r="R3" s="4" t="s">
        <v>62</v>
      </c>
      <c r="S3" s="4" t="s">
        <v>157</v>
      </c>
      <c r="T3" s="4" t="s">
        <v>1</v>
      </c>
      <c r="U3" s="4" t="s">
        <v>8</v>
      </c>
      <c r="V3" s="4" t="s">
        <v>62</v>
      </c>
      <c r="W3" s="4" t="s">
        <v>157</v>
      </c>
      <c r="X3" s="4" t="s">
        <v>1</v>
      </c>
      <c r="Y3" s="4" t="s">
        <v>8</v>
      </c>
      <c r="Z3" s="4" t="s">
        <v>62</v>
      </c>
      <c r="AA3" s="4" t="s">
        <v>157</v>
      </c>
      <c r="AB3" s="4" t="s">
        <v>1</v>
      </c>
      <c r="AC3" s="4" t="s">
        <v>8</v>
      </c>
      <c r="AD3" s="4" t="s">
        <v>62</v>
      </c>
      <c r="AE3" s="4" t="s">
        <v>157</v>
      </c>
      <c r="AF3" s="4" t="s">
        <v>1</v>
      </c>
      <c r="AG3" s="4" t="s">
        <v>8</v>
      </c>
      <c r="AH3" s="4" t="s">
        <v>62</v>
      </c>
      <c r="AI3" s="4" t="s">
        <v>157</v>
      </c>
      <c r="AJ3" s="4" t="s">
        <v>1</v>
      </c>
      <c r="AK3" s="4" t="s">
        <v>8</v>
      </c>
      <c r="AL3" s="4" t="s">
        <v>62</v>
      </c>
      <c r="AM3" s="4" t="s">
        <v>157</v>
      </c>
      <c r="AN3" s="4" t="s">
        <v>1</v>
      </c>
      <c r="AO3" s="4" t="s">
        <v>8</v>
      </c>
      <c r="AP3" s="4" t="s">
        <v>62</v>
      </c>
      <c r="AQ3" s="4" t="s">
        <v>157</v>
      </c>
      <c r="AR3" s="4" t="s">
        <v>1</v>
      </c>
      <c r="AS3" s="4" t="s">
        <v>8</v>
      </c>
      <c r="AT3" s="4" t="s">
        <v>62</v>
      </c>
      <c r="AU3" s="4" t="s">
        <v>157</v>
      </c>
      <c r="AV3" s="4" t="s">
        <v>1</v>
      </c>
      <c r="AW3" s="4" t="s">
        <v>8</v>
      </c>
      <c r="AX3" s="4" t="s">
        <v>62</v>
      </c>
      <c r="AY3" s="4" t="s">
        <v>157</v>
      </c>
      <c r="AZ3" s="4" t="s">
        <v>1</v>
      </c>
      <c r="BA3" s="4" t="s">
        <v>8</v>
      </c>
      <c r="BB3" s="4" t="s">
        <v>62</v>
      </c>
      <c r="BC3" s="4" t="s">
        <v>157</v>
      </c>
      <c r="BD3" s="4" t="s">
        <v>1</v>
      </c>
      <c r="BE3" s="4" t="s">
        <v>8</v>
      </c>
      <c r="BF3" s="4" t="s">
        <v>62</v>
      </c>
      <c r="BG3" s="4" t="s">
        <v>157</v>
      </c>
      <c r="BH3" s="4" t="s">
        <v>1</v>
      </c>
      <c r="BI3" s="4" t="s">
        <v>8</v>
      </c>
      <c r="BJ3" s="4" t="s">
        <v>62</v>
      </c>
      <c r="BK3" s="4" t="s">
        <v>157</v>
      </c>
      <c r="BL3" s="4" t="s">
        <v>1</v>
      </c>
      <c r="BM3" s="4" t="s">
        <v>8</v>
      </c>
      <c r="BN3" s="4" t="s">
        <v>62</v>
      </c>
      <c r="BO3" s="4" t="s">
        <v>157</v>
      </c>
      <c r="BP3" s="4" t="s">
        <v>1</v>
      </c>
      <c r="BQ3" s="4" t="s">
        <v>8</v>
      </c>
      <c r="BR3" s="4" t="s">
        <v>62</v>
      </c>
      <c r="BS3" s="4" t="s">
        <v>157</v>
      </c>
      <c r="BT3" s="4" t="s">
        <v>1</v>
      </c>
      <c r="BU3" s="4" t="s">
        <v>8</v>
      </c>
      <c r="BV3" s="4" t="s">
        <v>62</v>
      </c>
      <c r="BW3" s="4" t="s">
        <v>157</v>
      </c>
      <c r="BX3" s="4" t="s">
        <v>1</v>
      </c>
      <c r="BY3" s="4" t="s">
        <v>8</v>
      </c>
      <c r="BZ3" s="4" t="s">
        <v>62</v>
      </c>
      <c r="CA3" s="4" t="s">
        <v>157</v>
      </c>
      <c r="CB3" s="4" t="s">
        <v>1</v>
      </c>
      <c r="CC3" s="4" t="s">
        <v>8</v>
      </c>
      <c r="CD3" s="4" t="s">
        <v>62</v>
      </c>
      <c r="CE3" s="4" t="s">
        <v>157</v>
      </c>
      <c r="CF3" s="4" t="s">
        <v>1</v>
      </c>
      <c r="CG3" s="4" t="s">
        <v>8</v>
      </c>
      <c r="CH3" s="4" t="s">
        <v>62</v>
      </c>
      <c r="CI3" s="4" t="s">
        <v>157</v>
      </c>
      <c r="CJ3" s="4" t="s">
        <v>1</v>
      </c>
      <c r="CK3" s="4" t="s">
        <v>8</v>
      </c>
      <c r="CL3" s="4" t="s">
        <v>62</v>
      </c>
      <c r="CM3" s="4" t="s">
        <v>157</v>
      </c>
      <c r="CN3" s="4" t="s">
        <v>1</v>
      </c>
      <c r="CO3" s="4" t="s">
        <v>8</v>
      </c>
      <c r="CP3" s="4" t="s">
        <v>62</v>
      </c>
      <c r="CQ3" s="4" t="s">
        <v>157</v>
      </c>
      <c r="CR3" s="4" t="s">
        <v>1</v>
      </c>
      <c r="CS3" s="4" t="s">
        <v>8</v>
      </c>
      <c r="CT3" s="4" t="s">
        <v>62</v>
      </c>
      <c r="CU3" s="4" t="s">
        <v>157</v>
      </c>
      <c r="CV3" s="4" t="s">
        <v>1</v>
      </c>
      <c r="CW3" s="4" t="s">
        <v>8</v>
      </c>
      <c r="CX3" s="4" t="s">
        <v>62</v>
      </c>
      <c r="CY3" s="4" t="s">
        <v>157</v>
      </c>
      <c r="CZ3" s="4" t="s">
        <v>1</v>
      </c>
      <c r="DA3" s="4" t="s">
        <v>8</v>
      </c>
      <c r="DB3" s="4" t="s">
        <v>62</v>
      </c>
      <c r="DC3" s="4" t="s">
        <v>157</v>
      </c>
      <c r="DD3" s="4" t="s">
        <v>1</v>
      </c>
      <c r="DE3" s="4" t="s">
        <v>8</v>
      </c>
      <c r="DF3" s="4" t="s">
        <v>62</v>
      </c>
      <c r="DG3" s="4" t="s">
        <v>157</v>
      </c>
      <c r="DH3" s="4" t="s">
        <v>1</v>
      </c>
      <c r="DI3" s="4" t="s">
        <v>8</v>
      </c>
      <c r="DJ3" s="5" t="s">
        <v>62</v>
      </c>
      <c r="DK3" s="5" t="s">
        <v>157</v>
      </c>
      <c r="DL3" s="5" t="s">
        <v>1</v>
      </c>
      <c r="DM3" s="5" t="s">
        <v>8</v>
      </c>
      <c r="DN3" s="5" t="s">
        <v>62</v>
      </c>
      <c r="DO3" s="5" t="s">
        <v>157</v>
      </c>
      <c r="DP3" s="5" t="s">
        <v>1</v>
      </c>
      <c r="DQ3" s="5" t="s">
        <v>8</v>
      </c>
      <c r="DR3" s="5" t="s">
        <v>62</v>
      </c>
      <c r="DS3" s="5" t="s">
        <v>157</v>
      </c>
      <c r="DT3" s="5" t="s">
        <v>1</v>
      </c>
      <c r="DU3" s="5" t="s">
        <v>8</v>
      </c>
      <c r="DV3" s="6" t="s">
        <v>62</v>
      </c>
      <c r="DW3" s="6" t="s">
        <v>157</v>
      </c>
      <c r="DX3" s="6" t="s">
        <v>1</v>
      </c>
      <c r="DY3" s="6" t="s">
        <v>8</v>
      </c>
      <c r="DZ3" s="6" t="s">
        <v>62</v>
      </c>
      <c r="EA3" s="6" t="s">
        <v>157</v>
      </c>
      <c r="EB3" s="6" t="s">
        <v>1</v>
      </c>
      <c r="EC3" s="6" t="s">
        <v>8</v>
      </c>
    </row>
    <row r="4" spans="1:133" ht="12" customHeight="1">
      <c r="A4" s="2" t="s">
        <v>78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4">
        <v>5610</v>
      </c>
      <c r="CW4" s="10"/>
      <c r="CX4" s="10"/>
      <c r="CY4" s="10"/>
      <c r="CZ4" s="14">
        <v>71689</v>
      </c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>
        <f>DV4+DR4+CT4+BN4+AP4+AE4+J4</f>
        <v>0</v>
      </c>
      <c r="EA4" s="10">
        <f>DW4+DS4+CU4+BO4+AQ4+AF4+K4</f>
        <v>0</v>
      </c>
      <c r="EB4" s="10">
        <f>DX4+DT4+CV4+BP4+AR4+AG4+L4</f>
        <v>5610</v>
      </c>
      <c r="EC4" s="10"/>
    </row>
    <row r="5" spans="1:133" ht="12" customHeight="1">
      <c r="A5" s="2" t="s">
        <v>77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4">
        <v>5610</v>
      </c>
      <c r="CW5" s="10"/>
      <c r="CX5" s="10"/>
      <c r="CY5" s="10"/>
      <c r="CZ5" s="14">
        <v>25891</v>
      </c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>
        <f aca="true" t="shared" si="0" ref="DZ5:DZ27">DV5+DR5+CT5+BN5+AP5+AE5+J5</f>
        <v>0</v>
      </c>
      <c r="EA5" s="10">
        <f>DW5+DS5+CU5+BO5+AQ5+AF5+K5</f>
        <v>0</v>
      </c>
      <c r="EB5" s="10">
        <f>DX5+DT5+CV5+BP5+AR5+AG5+L5</f>
        <v>5610</v>
      </c>
      <c r="EC5" s="10"/>
    </row>
    <row r="6" spans="1:133" ht="12" customHeight="1">
      <c r="A6" s="2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4"/>
      <c r="CW6" s="10"/>
      <c r="CX6" s="10"/>
      <c r="CY6" s="10"/>
      <c r="CZ6" s="14">
        <v>60888</v>
      </c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>
        <f t="shared" si="0"/>
        <v>0</v>
      </c>
      <c r="EA6" s="10">
        <f>DW6+DS6+CU6+BO6+AQ6+AF6+K6</f>
        <v>0</v>
      </c>
      <c r="EB6" s="10">
        <f>DX6+DT6+CV6+BP6+AR6+AG6+L6</f>
        <v>0</v>
      </c>
      <c r="EC6" s="10"/>
    </row>
    <row r="7" spans="1:133" ht="12" customHeight="1">
      <c r="A7" s="2" t="s">
        <v>75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4">
        <v>10000</v>
      </c>
      <c r="CW7" s="10"/>
      <c r="CX7" s="10"/>
      <c r="CY7" s="10"/>
      <c r="CZ7" s="14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>
        <f t="shared" si="0"/>
        <v>0</v>
      </c>
      <c r="EA7" s="10">
        <f aca="true" t="shared" si="1" ref="EA7:EA27">DW7+DS7+CU7+BO7+AQ7+AF7+K7</f>
        <v>0</v>
      </c>
      <c r="EB7" s="10">
        <f aca="true" t="shared" si="2" ref="EB7:EB41">DX7+DT7+CV7+BP7+AR7+AG7+L7</f>
        <v>10000</v>
      </c>
      <c r="EC7" s="10"/>
    </row>
    <row r="8" spans="1:133" ht="12" customHeight="1">
      <c r="A8" s="2" t="s">
        <v>74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>
        <f aca="true" t="shared" si="3" ref="AD8:AD27">Z8+V8+R8+N8</f>
        <v>0</v>
      </c>
      <c r="AE8" s="10">
        <f aca="true" t="shared" si="4" ref="AE8:AE27">AA8+W8+S8+O8</f>
        <v>0</v>
      </c>
      <c r="AF8" s="10">
        <f aca="true" t="shared" si="5" ref="AF8:AF27">AB8+X8+T8+P8</f>
        <v>0</v>
      </c>
      <c r="AG8" s="10"/>
      <c r="AH8" s="10"/>
      <c r="AI8" s="10"/>
      <c r="AJ8" s="10"/>
      <c r="AK8" s="10"/>
      <c r="AL8" s="10"/>
      <c r="AM8" s="10"/>
      <c r="AN8" s="10"/>
      <c r="AO8" s="10"/>
      <c r="AP8" s="10">
        <f aca="true" t="shared" si="6" ref="AP8:AP27">AL8+AH8</f>
        <v>0</v>
      </c>
      <c r="AQ8" s="10">
        <f aca="true" t="shared" si="7" ref="AQ8:AQ27">AM8+AI8</f>
        <v>0</v>
      </c>
      <c r="AR8" s="10">
        <f aca="true" t="shared" si="8" ref="AR8:AR27">AN8+AJ8</f>
        <v>0</v>
      </c>
      <c r="AS8" s="10">
        <v>0</v>
      </c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>
        <f aca="true" t="shared" si="9" ref="BN8:BN27">BJ8+BF8+BB8+AX8+AT8</f>
        <v>0</v>
      </c>
      <c r="BO8" s="10">
        <f aca="true" t="shared" si="10" ref="BO8:BO27">BK8+BG8+BC8+AY8+AU8</f>
        <v>0</v>
      </c>
      <c r="BP8" s="10">
        <f aca="true" t="shared" si="11" ref="BP8:BP27">BL8+BH8+BD8+AZ8+AV8</f>
        <v>0</v>
      </c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4"/>
      <c r="CW8" s="10"/>
      <c r="CX8" s="10"/>
      <c r="CY8" s="10"/>
      <c r="CZ8" s="14">
        <v>63000</v>
      </c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>
        <f aca="true" t="shared" si="12" ref="DR8:DR27">DN8+DJ8+DF8+DB8+CX8</f>
        <v>0</v>
      </c>
      <c r="DS8" s="10">
        <f aca="true" t="shared" si="13" ref="DS8:DS27">DO8+DK8+DG8+DC8+CY8</f>
        <v>0</v>
      </c>
      <c r="DT8" s="10">
        <f aca="true" t="shared" si="14" ref="DT8:DT27">DP8+DL8+DH8+DD8+CZ8</f>
        <v>63000</v>
      </c>
      <c r="DU8" s="10"/>
      <c r="DV8" s="10"/>
      <c r="DW8" s="10"/>
      <c r="DX8" s="10"/>
      <c r="DY8" s="10"/>
      <c r="DZ8" s="10">
        <f t="shared" si="0"/>
        <v>0</v>
      </c>
      <c r="EA8" s="10">
        <f t="shared" si="1"/>
        <v>0</v>
      </c>
      <c r="EB8" s="10">
        <f t="shared" si="2"/>
        <v>63000</v>
      </c>
      <c r="EC8" s="10"/>
    </row>
    <row r="9" spans="1:133" ht="12" customHeight="1">
      <c r="A9" s="2" t="s">
        <v>72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>
        <f t="shared" si="3"/>
        <v>0</v>
      </c>
      <c r="AE9" s="10">
        <f t="shared" si="4"/>
        <v>0</v>
      </c>
      <c r="AF9" s="10">
        <f t="shared" si="5"/>
        <v>0</v>
      </c>
      <c r="AG9" s="10"/>
      <c r="AH9" s="10"/>
      <c r="AI9" s="10"/>
      <c r="AJ9" s="10"/>
      <c r="AK9" s="10"/>
      <c r="AL9" s="10"/>
      <c r="AM9" s="10"/>
      <c r="AN9" s="10"/>
      <c r="AO9" s="10"/>
      <c r="AP9" s="10">
        <f t="shared" si="6"/>
        <v>0</v>
      </c>
      <c r="AQ9" s="10">
        <f t="shared" si="7"/>
        <v>0</v>
      </c>
      <c r="AR9" s="10">
        <f t="shared" si="8"/>
        <v>0</v>
      </c>
      <c r="AS9" s="10">
        <v>0</v>
      </c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>
        <f t="shared" si="9"/>
        <v>0</v>
      </c>
      <c r="BO9" s="10">
        <f t="shared" si="10"/>
        <v>0</v>
      </c>
      <c r="BP9" s="10">
        <f t="shared" si="11"/>
        <v>0</v>
      </c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>
        <f t="shared" si="12"/>
        <v>0</v>
      </c>
      <c r="DS9" s="10">
        <f t="shared" si="13"/>
        <v>0</v>
      </c>
      <c r="DT9" s="10">
        <f t="shared" si="14"/>
        <v>0</v>
      </c>
      <c r="DU9" s="10"/>
      <c r="DV9" s="10"/>
      <c r="DW9" s="10"/>
      <c r="DX9" s="10"/>
      <c r="DY9" s="10"/>
      <c r="DZ9" s="10">
        <f t="shared" si="0"/>
        <v>0</v>
      </c>
      <c r="EA9" s="10">
        <f t="shared" si="1"/>
        <v>0</v>
      </c>
      <c r="EB9" s="10">
        <f t="shared" si="2"/>
        <v>0</v>
      </c>
      <c r="EC9" s="10"/>
    </row>
    <row r="10" spans="1:133" ht="12" customHeight="1">
      <c r="A10" s="2" t="s">
        <v>48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>
        <f t="shared" si="3"/>
        <v>0</v>
      </c>
      <c r="AE10" s="10">
        <f t="shared" si="4"/>
        <v>0</v>
      </c>
      <c r="AF10" s="10">
        <f t="shared" si="5"/>
        <v>0</v>
      </c>
      <c r="AG10" s="10"/>
      <c r="AH10" s="10"/>
      <c r="AI10" s="10"/>
      <c r="AJ10" s="10"/>
      <c r="AK10" s="10"/>
      <c r="AL10" s="10"/>
      <c r="AM10" s="10"/>
      <c r="AN10" s="10"/>
      <c r="AO10" s="10"/>
      <c r="AP10" s="10">
        <f t="shared" si="6"/>
        <v>0</v>
      </c>
      <c r="AQ10" s="10">
        <f t="shared" si="7"/>
        <v>0</v>
      </c>
      <c r="AR10" s="10">
        <f t="shared" si="8"/>
        <v>0</v>
      </c>
      <c r="AS10" s="10">
        <v>0</v>
      </c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>
        <f t="shared" si="9"/>
        <v>0</v>
      </c>
      <c r="BO10" s="10">
        <f t="shared" si="10"/>
        <v>0</v>
      </c>
      <c r="BP10" s="10">
        <f t="shared" si="11"/>
        <v>0</v>
      </c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>
        <f t="shared" si="12"/>
        <v>0</v>
      </c>
      <c r="DS10" s="10">
        <f t="shared" si="13"/>
        <v>0</v>
      </c>
      <c r="DT10" s="10">
        <f t="shared" si="14"/>
        <v>0</v>
      </c>
      <c r="DU10" s="10"/>
      <c r="DV10" s="10"/>
      <c r="DW10" s="10"/>
      <c r="DX10" s="10"/>
      <c r="DY10" s="10"/>
      <c r="DZ10" s="10">
        <f t="shared" si="0"/>
        <v>0</v>
      </c>
      <c r="EA10" s="10">
        <f t="shared" si="1"/>
        <v>0</v>
      </c>
      <c r="EB10" s="10">
        <f t="shared" si="2"/>
        <v>0</v>
      </c>
      <c r="EC10" s="10"/>
    </row>
    <row r="11" spans="1:133" ht="12" customHeight="1">
      <c r="A11" s="2" t="s">
        <v>47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>
        <f t="shared" si="3"/>
        <v>0</v>
      </c>
      <c r="AE11" s="10">
        <f t="shared" si="4"/>
        <v>0</v>
      </c>
      <c r="AF11" s="10">
        <f t="shared" si="5"/>
        <v>0</v>
      </c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f t="shared" si="6"/>
        <v>0</v>
      </c>
      <c r="AQ11" s="10">
        <f t="shared" si="7"/>
        <v>0</v>
      </c>
      <c r="AR11" s="10">
        <f t="shared" si="8"/>
        <v>0</v>
      </c>
      <c r="AS11" s="10">
        <v>0</v>
      </c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>
        <f t="shared" si="9"/>
        <v>0</v>
      </c>
      <c r="BO11" s="10">
        <f t="shared" si="10"/>
        <v>0</v>
      </c>
      <c r="BP11" s="10">
        <f t="shared" si="11"/>
        <v>0</v>
      </c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>
        <f t="shared" si="12"/>
        <v>0</v>
      </c>
      <c r="DS11" s="10">
        <f t="shared" si="13"/>
        <v>0</v>
      </c>
      <c r="DT11" s="10">
        <f t="shared" si="14"/>
        <v>0</v>
      </c>
      <c r="DU11" s="10"/>
      <c r="DV11" s="10"/>
      <c r="DW11" s="10"/>
      <c r="DX11" s="10"/>
      <c r="DY11" s="10"/>
      <c r="DZ11" s="10">
        <f t="shared" si="0"/>
        <v>0</v>
      </c>
      <c r="EA11" s="10">
        <f t="shared" si="1"/>
        <v>0</v>
      </c>
      <c r="EB11" s="10">
        <f t="shared" si="2"/>
        <v>0</v>
      </c>
      <c r="EC11" s="10"/>
    </row>
    <row r="12" spans="1:133" ht="12" customHeight="1">
      <c r="A12" s="2" t="s">
        <v>46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>
        <f t="shared" si="3"/>
        <v>0</v>
      </c>
      <c r="AE12" s="10">
        <f t="shared" si="4"/>
        <v>0</v>
      </c>
      <c r="AF12" s="10">
        <f t="shared" si="5"/>
        <v>0</v>
      </c>
      <c r="AG12" s="10"/>
      <c r="AH12" s="10"/>
      <c r="AI12" s="10"/>
      <c r="AJ12" s="10"/>
      <c r="AK12" s="10"/>
      <c r="AL12" s="10"/>
      <c r="AM12" s="10"/>
      <c r="AN12" s="10"/>
      <c r="AO12" s="10"/>
      <c r="AP12" s="10">
        <f t="shared" si="6"/>
        <v>0</v>
      </c>
      <c r="AQ12" s="10">
        <f t="shared" si="7"/>
        <v>0</v>
      </c>
      <c r="AR12" s="10">
        <f t="shared" si="8"/>
        <v>0</v>
      </c>
      <c r="AS12" s="10">
        <v>0</v>
      </c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>
        <f t="shared" si="9"/>
        <v>0</v>
      </c>
      <c r="BO12" s="10">
        <f t="shared" si="10"/>
        <v>0</v>
      </c>
      <c r="BP12" s="10">
        <f t="shared" si="11"/>
        <v>0</v>
      </c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>
        <f t="shared" si="12"/>
        <v>0</v>
      </c>
      <c r="DS12" s="10">
        <f t="shared" si="13"/>
        <v>0</v>
      </c>
      <c r="DT12" s="10">
        <f t="shared" si="14"/>
        <v>0</v>
      </c>
      <c r="DU12" s="10"/>
      <c r="DV12" s="10"/>
      <c r="DW12" s="10"/>
      <c r="DX12" s="10"/>
      <c r="DY12" s="10"/>
      <c r="DZ12" s="10">
        <f t="shared" si="0"/>
        <v>0</v>
      </c>
      <c r="EA12" s="10">
        <f t="shared" si="1"/>
        <v>0</v>
      </c>
      <c r="EB12" s="10">
        <f t="shared" si="2"/>
        <v>0</v>
      </c>
      <c r="EC12" s="10"/>
    </row>
    <row r="13" spans="1:133" ht="12" customHeight="1">
      <c r="A13" s="2" t="s">
        <v>63</v>
      </c>
      <c r="B13" s="10"/>
      <c r="C13" s="10">
        <v>55</v>
      </c>
      <c r="D13" s="10">
        <v>126</v>
      </c>
      <c r="E13" s="10">
        <f>D13/C13*1000</f>
        <v>2290.909090909091</v>
      </c>
      <c r="F13" s="10"/>
      <c r="G13" s="10"/>
      <c r="H13" s="10"/>
      <c r="I13" s="10"/>
      <c r="J13" s="10">
        <f aca="true" t="shared" si="15" ref="J13:L14">F13+B13</f>
        <v>0</v>
      </c>
      <c r="K13" s="10">
        <f t="shared" si="15"/>
        <v>55</v>
      </c>
      <c r="L13" s="10">
        <f t="shared" si="15"/>
        <v>126</v>
      </c>
      <c r="M13" s="10">
        <f>L13/K13*1000</f>
        <v>2290.909090909091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>
        <f t="shared" si="3"/>
        <v>0</v>
      </c>
      <c r="AE13" s="10">
        <f t="shared" si="4"/>
        <v>0</v>
      </c>
      <c r="AF13" s="10">
        <f t="shared" si="5"/>
        <v>0</v>
      </c>
      <c r="AG13" s="10"/>
      <c r="AH13" s="10"/>
      <c r="AI13" s="10">
        <v>800</v>
      </c>
      <c r="AJ13" s="10">
        <v>2965</v>
      </c>
      <c r="AK13" s="10">
        <f>AJ13/AI13*1000</f>
        <v>3706.25</v>
      </c>
      <c r="AL13" s="10"/>
      <c r="AM13" s="10"/>
      <c r="AN13" s="10"/>
      <c r="AO13" s="10"/>
      <c r="AP13" s="10">
        <f t="shared" si="6"/>
        <v>0</v>
      </c>
      <c r="AQ13" s="10">
        <f t="shared" si="7"/>
        <v>800</v>
      </c>
      <c r="AR13" s="10">
        <f t="shared" si="8"/>
        <v>2965</v>
      </c>
      <c r="AS13" s="10">
        <f aca="true" t="shared" si="16" ref="AS13:AS27">AR13/AQ13*1000</f>
        <v>3706.25</v>
      </c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>
        <f t="shared" si="9"/>
        <v>0</v>
      </c>
      <c r="BO13" s="10">
        <f t="shared" si="10"/>
        <v>0</v>
      </c>
      <c r="BP13" s="10">
        <f t="shared" si="11"/>
        <v>0</v>
      </c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>
        <v>3892</v>
      </c>
      <c r="CV13" s="10">
        <v>8734</v>
      </c>
      <c r="CW13" s="10">
        <f>CV13/CU13*1000</f>
        <v>2244.0904419321687</v>
      </c>
      <c r="CX13" s="10"/>
      <c r="CY13" s="10">
        <v>41134</v>
      </c>
      <c r="CZ13" s="10">
        <v>131112</v>
      </c>
      <c r="DA13" s="10">
        <f>CZ13/CY13*1000</f>
        <v>3187.4361841785385</v>
      </c>
      <c r="DB13" s="10"/>
      <c r="DC13" s="10">
        <v>512</v>
      </c>
      <c r="DD13" s="10">
        <v>1908</v>
      </c>
      <c r="DE13" s="10">
        <f>DD13/DC13*1000</f>
        <v>3726.5625</v>
      </c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>
        <f t="shared" si="12"/>
        <v>0</v>
      </c>
      <c r="DS13" s="10">
        <f t="shared" si="13"/>
        <v>41646</v>
      </c>
      <c r="DT13" s="10">
        <f t="shared" si="14"/>
        <v>133020</v>
      </c>
      <c r="DU13" s="10">
        <f aca="true" t="shared" si="17" ref="DU13:DU27">DT13/DS13*1000</f>
        <v>3194.064255870912</v>
      </c>
      <c r="DV13" s="10"/>
      <c r="DW13" s="10"/>
      <c r="DX13" s="10"/>
      <c r="DY13" s="10"/>
      <c r="DZ13" s="10">
        <f t="shared" si="0"/>
        <v>0</v>
      </c>
      <c r="EA13" s="10">
        <f t="shared" si="1"/>
        <v>46393</v>
      </c>
      <c r="EB13" s="10">
        <f t="shared" si="2"/>
        <v>144845</v>
      </c>
      <c r="EC13" s="10">
        <f aca="true" t="shared" si="18" ref="EC13:EC27">EB13/EA13*1000</f>
        <v>3122.1304938244994</v>
      </c>
    </row>
    <row r="14" spans="1:133" ht="12" customHeight="1">
      <c r="A14" s="2" t="s">
        <v>45</v>
      </c>
      <c r="B14" s="10"/>
      <c r="C14" s="10">
        <v>50</v>
      </c>
      <c r="D14" s="10">
        <v>88</v>
      </c>
      <c r="E14" s="10">
        <f>D14/C14*1000</f>
        <v>1760</v>
      </c>
      <c r="F14" s="10"/>
      <c r="G14" s="10"/>
      <c r="H14" s="10"/>
      <c r="I14" s="10"/>
      <c r="J14" s="10">
        <f t="shared" si="15"/>
        <v>0</v>
      </c>
      <c r="K14" s="10">
        <f t="shared" si="15"/>
        <v>50</v>
      </c>
      <c r="L14" s="10">
        <f t="shared" si="15"/>
        <v>88</v>
      </c>
      <c r="M14" s="10">
        <f>L14/K14*1000</f>
        <v>1760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>
        <f t="shared" si="3"/>
        <v>0</v>
      </c>
      <c r="AE14" s="10">
        <f t="shared" si="4"/>
        <v>0</v>
      </c>
      <c r="AF14" s="10">
        <f t="shared" si="5"/>
        <v>0</v>
      </c>
      <c r="AG14" s="10"/>
      <c r="AH14" s="10"/>
      <c r="AI14" s="10">
        <v>680</v>
      </c>
      <c r="AJ14" s="10">
        <v>2830</v>
      </c>
      <c r="AK14" s="10">
        <f>AJ14/AI14*1000</f>
        <v>4161.764705882353</v>
      </c>
      <c r="AL14" s="10"/>
      <c r="AM14" s="10"/>
      <c r="AN14" s="10"/>
      <c r="AO14" s="10"/>
      <c r="AP14" s="10">
        <f t="shared" si="6"/>
        <v>0</v>
      </c>
      <c r="AQ14" s="10">
        <f t="shared" si="7"/>
        <v>680</v>
      </c>
      <c r="AR14" s="10">
        <f t="shared" si="8"/>
        <v>2830</v>
      </c>
      <c r="AS14" s="10">
        <f t="shared" si="16"/>
        <v>4161.764705882353</v>
      </c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>
        <f t="shared" si="9"/>
        <v>0</v>
      </c>
      <c r="BO14" s="10">
        <f t="shared" si="10"/>
        <v>0</v>
      </c>
      <c r="BP14" s="10">
        <f t="shared" si="11"/>
        <v>0</v>
      </c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>
        <v>2889</v>
      </c>
      <c r="CV14" s="10">
        <v>36847</v>
      </c>
      <c r="CW14" s="10">
        <f>CV14/CU14*1000</f>
        <v>12754.24022152994</v>
      </c>
      <c r="CX14" s="10"/>
      <c r="CY14" s="10">
        <v>41176</v>
      </c>
      <c r="CZ14" s="10">
        <v>141052</v>
      </c>
      <c r="DA14" s="10">
        <f>CZ14/CY14*1000</f>
        <v>3425.587721002526</v>
      </c>
      <c r="DB14" s="10"/>
      <c r="DC14" s="10">
        <v>830</v>
      </c>
      <c r="DD14" s="10">
        <v>2585</v>
      </c>
      <c r="DE14" s="10">
        <f>DD14/DC14*1000</f>
        <v>3114.4578313253014</v>
      </c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>
        <f t="shared" si="12"/>
        <v>0</v>
      </c>
      <c r="DS14" s="10">
        <f t="shared" si="13"/>
        <v>42006</v>
      </c>
      <c r="DT14" s="10">
        <f t="shared" si="14"/>
        <v>143637</v>
      </c>
      <c r="DU14" s="10">
        <f t="shared" si="17"/>
        <v>3419.440079988573</v>
      </c>
      <c r="DV14" s="10"/>
      <c r="DW14" s="10"/>
      <c r="DX14" s="10"/>
      <c r="DY14" s="10"/>
      <c r="DZ14" s="10">
        <f t="shared" si="0"/>
        <v>0</v>
      </c>
      <c r="EA14" s="10">
        <f t="shared" si="1"/>
        <v>45625</v>
      </c>
      <c r="EB14" s="10">
        <f t="shared" si="2"/>
        <v>183402</v>
      </c>
      <c r="EC14" s="10">
        <f t="shared" si="18"/>
        <v>4019.769863013699</v>
      </c>
    </row>
    <row r="15" spans="1:133" ht="12" customHeight="1">
      <c r="A15" s="2" t="s">
        <v>44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>
        <f t="shared" si="3"/>
        <v>0</v>
      </c>
      <c r="AE15" s="10">
        <f t="shared" si="4"/>
        <v>0</v>
      </c>
      <c r="AF15" s="10">
        <f t="shared" si="5"/>
        <v>0</v>
      </c>
      <c r="AG15" s="10"/>
      <c r="AH15" s="10">
        <v>32</v>
      </c>
      <c r="AI15" s="10">
        <v>421</v>
      </c>
      <c r="AJ15" s="10">
        <v>1831</v>
      </c>
      <c r="AK15" s="10">
        <f>AJ15/AI15*1000</f>
        <v>4349.1686460807605</v>
      </c>
      <c r="AL15" s="10"/>
      <c r="AM15" s="10"/>
      <c r="AN15" s="10"/>
      <c r="AO15" s="10"/>
      <c r="AP15" s="10">
        <f t="shared" si="6"/>
        <v>32</v>
      </c>
      <c r="AQ15" s="10">
        <f t="shared" si="7"/>
        <v>421</v>
      </c>
      <c r="AR15" s="10">
        <f t="shared" si="8"/>
        <v>1831</v>
      </c>
      <c r="AS15" s="10">
        <f t="shared" si="16"/>
        <v>4349.1686460807605</v>
      </c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>
        <f t="shared" si="9"/>
        <v>0</v>
      </c>
      <c r="BO15" s="10">
        <f t="shared" si="10"/>
        <v>0</v>
      </c>
      <c r="BP15" s="10">
        <f t="shared" si="11"/>
        <v>0</v>
      </c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>
        <v>455</v>
      </c>
      <c r="CU15" s="10">
        <v>3352</v>
      </c>
      <c r="CV15" s="10">
        <v>33518</v>
      </c>
      <c r="CW15" s="10">
        <f>CV15/CU15*1000</f>
        <v>9999.403341288784</v>
      </c>
      <c r="CX15" s="10">
        <v>2722</v>
      </c>
      <c r="CY15" s="10">
        <v>33077</v>
      </c>
      <c r="CZ15" s="10">
        <v>30577</v>
      </c>
      <c r="DA15" s="10">
        <f>CZ15/CY15*1000</f>
        <v>924.4187804214408</v>
      </c>
      <c r="DB15" s="10"/>
      <c r="DC15" s="10">
        <v>1120</v>
      </c>
      <c r="DD15" s="10">
        <v>6365</v>
      </c>
      <c r="DE15" s="10">
        <f>DD15/DC15*1000</f>
        <v>5683.035714285715</v>
      </c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>
        <f t="shared" si="12"/>
        <v>2722</v>
      </c>
      <c r="DS15" s="10">
        <f t="shared" si="13"/>
        <v>34197</v>
      </c>
      <c r="DT15" s="10">
        <f t="shared" si="14"/>
        <v>36942</v>
      </c>
      <c r="DU15" s="10">
        <f t="shared" si="17"/>
        <v>1080.2701991402755</v>
      </c>
      <c r="DV15" s="10"/>
      <c r="DW15" s="10"/>
      <c r="DX15" s="10"/>
      <c r="DY15" s="10"/>
      <c r="DZ15" s="10">
        <f t="shared" si="0"/>
        <v>3209</v>
      </c>
      <c r="EA15" s="10">
        <f t="shared" si="1"/>
        <v>37970</v>
      </c>
      <c r="EB15" s="10">
        <f t="shared" si="2"/>
        <v>72291</v>
      </c>
      <c r="EC15" s="10">
        <f t="shared" si="18"/>
        <v>1903.8978140637346</v>
      </c>
    </row>
    <row r="16" spans="1:133" ht="12" customHeight="1">
      <c r="A16" s="2" t="s">
        <v>43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>
        <f t="shared" si="3"/>
        <v>0</v>
      </c>
      <c r="AE16" s="10">
        <f t="shared" si="4"/>
        <v>0</v>
      </c>
      <c r="AF16" s="10">
        <f t="shared" si="5"/>
        <v>0</v>
      </c>
      <c r="AG16" s="10"/>
      <c r="AH16" s="10">
        <v>89</v>
      </c>
      <c r="AI16" s="10">
        <v>453</v>
      </c>
      <c r="AJ16" s="10">
        <v>2571</v>
      </c>
      <c r="AK16" s="10">
        <f>AJ16/AI16*1000</f>
        <v>5675.496688741722</v>
      </c>
      <c r="AL16" s="10"/>
      <c r="AM16" s="10"/>
      <c r="AN16" s="10"/>
      <c r="AO16" s="10"/>
      <c r="AP16" s="10">
        <f t="shared" si="6"/>
        <v>89</v>
      </c>
      <c r="AQ16" s="10">
        <f t="shared" si="7"/>
        <v>453</v>
      </c>
      <c r="AR16" s="10">
        <f t="shared" si="8"/>
        <v>2571</v>
      </c>
      <c r="AS16" s="10">
        <f t="shared" si="16"/>
        <v>5675.496688741722</v>
      </c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>
        <f t="shared" si="9"/>
        <v>0</v>
      </c>
      <c r="BO16" s="10">
        <f t="shared" si="10"/>
        <v>0</v>
      </c>
      <c r="BP16" s="10">
        <f t="shared" si="11"/>
        <v>0</v>
      </c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>
        <v>204</v>
      </c>
      <c r="CU16" s="10">
        <v>3650</v>
      </c>
      <c r="CV16" s="10">
        <v>39837</v>
      </c>
      <c r="CW16" s="10">
        <f>CV16/CU16*1000</f>
        <v>10914.246575342466</v>
      </c>
      <c r="CX16" s="10">
        <v>754</v>
      </c>
      <c r="CY16" s="10">
        <v>35433</v>
      </c>
      <c r="CZ16" s="10">
        <v>51200</v>
      </c>
      <c r="DA16" s="10">
        <f>CZ16/CY16*1000</f>
        <v>1444.9806677391132</v>
      </c>
      <c r="DB16" s="10"/>
      <c r="DC16" s="10">
        <v>878</v>
      </c>
      <c r="DD16" s="10">
        <v>4286</v>
      </c>
      <c r="DE16" s="10">
        <f>DD16/DC16*1000</f>
        <v>4881.548974943052</v>
      </c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>
        <f t="shared" si="12"/>
        <v>754</v>
      </c>
      <c r="DS16" s="10">
        <f t="shared" si="13"/>
        <v>36311</v>
      </c>
      <c r="DT16" s="10">
        <f t="shared" si="14"/>
        <v>55486</v>
      </c>
      <c r="DU16" s="10">
        <f t="shared" si="17"/>
        <v>1528.076891300157</v>
      </c>
      <c r="DV16" s="10"/>
      <c r="DW16" s="10"/>
      <c r="DX16" s="10"/>
      <c r="DY16" s="10"/>
      <c r="DZ16" s="10">
        <f t="shared" si="0"/>
        <v>1047</v>
      </c>
      <c r="EA16" s="10">
        <f t="shared" si="1"/>
        <v>40414</v>
      </c>
      <c r="EB16" s="10">
        <f t="shared" si="2"/>
        <v>97894</v>
      </c>
      <c r="EC16" s="10">
        <f t="shared" si="18"/>
        <v>2422.279408125897</v>
      </c>
    </row>
    <row r="17" spans="1:133" ht="12" customHeight="1">
      <c r="A17" s="2" t="s">
        <v>42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>
        <f t="shared" si="3"/>
        <v>0</v>
      </c>
      <c r="AE17" s="10">
        <f t="shared" si="4"/>
        <v>0</v>
      </c>
      <c r="AF17" s="10">
        <f t="shared" si="5"/>
        <v>0</v>
      </c>
      <c r="AG17" s="10"/>
      <c r="AH17" s="10">
        <v>80</v>
      </c>
      <c r="AI17" s="10">
        <v>458</v>
      </c>
      <c r="AJ17" s="10">
        <v>2529</v>
      </c>
      <c r="AK17" s="10">
        <f>AJ17/AI17*1000</f>
        <v>5521.8340611353715</v>
      </c>
      <c r="AL17" s="10"/>
      <c r="AM17" s="10"/>
      <c r="AN17" s="10"/>
      <c r="AO17" s="10"/>
      <c r="AP17" s="10">
        <f t="shared" si="6"/>
        <v>80</v>
      </c>
      <c r="AQ17" s="10">
        <f t="shared" si="7"/>
        <v>458</v>
      </c>
      <c r="AR17" s="10">
        <f t="shared" si="8"/>
        <v>2529</v>
      </c>
      <c r="AS17" s="10">
        <f t="shared" si="16"/>
        <v>5521.8340611353715</v>
      </c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>
        <f t="shared" si="9"/>
        <v>0</v>
      </c>
      <c r="BO17" s="10">
        <f t="shared" si="10"/>
        <v>0</v>
      </c>
      <c r="BP17" s="10">
        <f t="shared" si="11"/>
        <v>0</v>
      </c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>
        <v>393</v>
      </c>
      <c r="CU17" s="10">
        <v>3663</v>
      </c>
      <c r="CV17" s="10">
        <v>41473</v>
      </c>
      <c r="CW17" s="10">
        <f>CV17/CU17*1000</f>
        <v>11322.140322140323</v>
      </c>
      <c r="CX17" s="10">
        <v>810</v>
      </c>
      <c r="CY17" s="10">
        <v>35423</v>
      </c>
      <c r="CZ17" s="10">
        <v>55936</v>
      </c>
      <c r="DA17" s="10">
        <f>CZ17/CY17*1000</f>
        <v>1579.087033848065</v>
      </c>
      <c r="DB17" s="10"/>
      <c r="DC17" s="10">
        <v>885</v>
      </c>
      <c r="DD17" s="10">
        <v>4280</v>
      </c>
      <c r="DE17" s="10">
        <f>DD17/DC17*1000</f>
        <v>4836.1581920903955</v>
      </c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>
        <f t="shared" si="12"/>
        <v>810</v>
      </c>
      <c r="DS17" s="10">
        <f t="shared" si="13"/>
        <v>36308</v>
      </c>
      <c r="DT17" s="10">
        <f t="shared" si="14"/>
        <v>60216</v>
      </c>
      <c r="DU17" s="10">
        <f t="shared" si="17"/>
        <v>1658.4774705299108</v>
      </c>
      <c r="DV17" s="10"/>
      <c r="DW17" s="10"/>
      <c r="DX17" s="10"/>
      <c r="DY17" s="10"/>
      <c r="DZ17" s="10">
        <f t="shared" si="0"/>
        <v>1283</v>
      </c>
      <c r="EA17" s="10">
        <f t="shared" si="1"/>
        <v>40429</v>
      </c>
      <c r="EB17" s="10">
        <f t="shared" si="2"/>
        <v>104218</v>
      </c>
      <c r="EC17" s="10">
        <f t="shared" si="18"/>
        <v>2577.8030621583516</v>
      </c>
    </row>
    <row r="18" spans="1:133" ht="12" customHeight="1">
      <c r="A18" s="2" t="s">
        <v>41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>
        <f t="shared" si="3"/>
        <v>0</v>
      </c>
      <c r="AE18" s="10">
        <f t="shared" si="4"/>
        <v>0</v>
      </c>
      <c r="AF18" s="10">
        <f t="shared" si="5"/>
        <v>0</v>
      </c>
      <c r="AG18" s="10"/>
      <c r="AH18" s="10"/>
      <c r="AI18" s="10"/>
      <c r="AJ18" s="10"/>
      <c r="AK18" s="10"/>
      <c r="AL18" s="10"/>
      <c r="AM18" s="10"/>
      <c r="AN18" s="10"/>
      <c r="AO18" s="10"/>
      <c r="AP18" s="10">
        <f t="shared" si="6"/>
        <v>0</v>
      </c>
      <c r="AQ18" s="10">
        <f t="shared" si="7"/>
        <v>0</v>
      </c>
      <c r="AR18" s="10">
        <f t="shared" si="8"/>
        <v>0</v>
      </c>
      <c r="AS18" s="10">
        <v>0</v>
      </c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>
        <f t="shared" si="9"/>
        <v>0</v>
      </c>
      <c r="BO18" s="10">
        <f t="shared" si="10"/>
        <v>0</v>
      </c>
      <c r="BP18" s="10">
        <f t="shared" si="11"/>
        <v>0</v>
      </c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>
        <f t="shared" si="12"/>
        <v>0</v>
      </c>
      <c r="DS18" s="10">
        <f t="shared" si="13"/>
        <v>0</v>
      </c>
      <c r="DT18" s="10">
        <f t="shared" si="14"/>
        <v>0</v>
      </c>
      <c r="DU18" s="10"/>
      <c r="DV18" s="10"/>
      <c r="DW18" s="10"/>
      <c r="DX18" s="10"/>
      <c r="DY18" s="10"/>
      <c r="DZ18" s="10">
        <f t="shared" si="0"/>
        <v>0</v>
      </c>
      <c r="EA18" s="10">
        <f t="shared" si="1"/>
        <v>0</v>
      </c>
      <c r="EB18" s="10">
        <f t="shared" si="2"/>
        <v>0</v>
      </c>
      <c r="EC18" s="10"/>
    </row>
    <row r="19" spans="1:133" ht="12" customHeight="1">
      <c r="A19" s="2" t="s">
        <v>40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>
        <f t="shared" si="3"/>
        <v>0</v>
      </c>
      <c r="AE19" s="10">
        <f t="shared" si="4"/>
        <v>0</v>
      </c>
      <c r="AF19" s="10">
        <f t="shared" si="5"/>
        <v>0</v>
      </c>
      <c r="AG19" s="10"/>
      <c r="AH19" s="10">
        <v>70</v>
      </c>
      <c r="AI19" s="10">
        <v>415</v>
      </c>
      <c r="AJ19" s="10">
        <v>2150</v>
      </c>
      <c r="AK19" s="10">
        <f aca="true" t="shared" si="19" ref="AK19:AK27">AJ19/AI19*1000</f>
        <v>5180.7228915662645</v>
      </c>
      <c r="AL19" s="10"/>
      <c r="AM19" s="10"/>
      <c r="AN19" s="10"/>
      <c r="AO19" s="10"/>
      <c r="AP19" s="10">
        <f t="shared" si="6"/>
        <v>70</v>
      </c>
      <c r="AQ19" s="10">
        <f t="shared" si="7"/>
        <v>415</v>
      </c>
      <c r="AR19" s="10">
        <f t="shared" si="8"/>
        <v>2150</v>
      </c>
      <c r="AS19" s="10">
        <f t="shared" si="16"/>
        <v>5180.7228915662645</v>
      </c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>
        <f t="shared" si="9"/>
        <v>0</v>
      </c>
      <c r="BO19" s="10">
        <f t="shared" si="10"/>
        <v>0</v>
      </c>
      <c r="BP19" s="10">
        <f t="shared" si="11"/>
        <v>0</v>
      </c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>
        <v>430</v>
      </c>
      <c r="CU19" s="10">
        <v>3710</v>
      </c>
      <c r="CV19" s="10">
        <v>41750</v>
      </c>
      <c r="CW19" s="10">
        <f aca="true" t="shared" si="20" ref="CW19:CW27">CV19/CU19*1000</f>
        <v>11253.369272237198</v>
      </c>
      <c r="CX19" s="10">
        <v>870</v>
      </c>
      <c r="CY19" s="10">
        <v>35265</v>
      </c>
      <c r="CZ19" s="10">
        <v>49670</v>
      </c>
      <c r="DA19" s="10">
        <f aca="true" t="shared" si="21" ref="DA19:DA27">CZ19/CY19*1000</f>
        <v>1408.4786615624555</v>
      </c>
      <c r="DB19" s="10"/>
      <c r="DC19" s="10">
        <v>910</v>
      </c>
      <c r="DD19" s="10">
        <v>4480</v>
      </c>
      <c r="DE19" s="10">
        <f aca="true" t="shared" si="22" ref="DE19:DE27">DD19/DC19*1000</f>
        <v>4923.076923076924</v>
      </c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>
        <f t="shared" si="12"/>
        <v>870</v>
      </c>
      <c r="DS19" s="10">
        <f t="shared" si="13"/>
        <v>36175</v>
      </c>
      <c r="DT19" s="10">
        <f t="shared" si="14"/>
        <v>54150</v>
      </c>
      <c r="DU19" s="10">
        <f t="shared" si="17"/>
        <v>1496.8901174844507</v>
      </c>
      <c r="DV19" s="10"/>
      <c r="DW19" s="10"/>
      <c r="DX19" s="10"/>
      <c r="DY19" s="10"/>
      <c r="DZ19" s="10">
        <f t="shared" si="0"/>
        <v>1370</v>
      </c>
      <c r="EA19" s="10">
        <f t="shared" si="1"/>
        <v>40300</v>
      </c>
      <c r="EB19" s="10">
        <f t="shared" si="2"/>
        <v>98050</v>
      </c>
      <c r="EC19" s="10">
        <f t="shared" si="18"/>
        <v>2433.002481389578</v>
      </c>
    </row>
    <row r="20" spans="1:133" ht="12" customHeight="1">
      <c r="A20" s="2" t="s">
        <v>39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>
        <f t="shared" si="3"/>
        <v>0</v>
      </c>
      <c r="AE20" s="10">
        <f t="shared" si="4"/>
        <v>0</v>
      </c>
      <c r="AF20" s="10">
        <f t="shared" si="5"/>
        <v>0</v>
      </c>
      <c r="AG20" s="10"/>
      <c r="AH20" s="10">
        <v>65</v>
      </c>
      <c r="AI20" s="10">
        <v>425</v>
      </c>
      <c r="AJ20" s="10">
        <v>2035</v>
      </c>
      <c r="AK20" s="10">
        <f t="shared" si="19"/>
        <v>4788.235294117647</v>
      </c>
      <c r="AL20" s="10"/>
      <c r="AM20" s="10"/>
      <c r="AN20" s="10"/>
      <c r="AO20" s="10"/>
      <c r="AP20" s="10">
        <f t="shared" si="6"/>
        <v>65</v>
      </c>
      <c r="AQ20" s="10">
        <f t="shared" si="7"/>
        <v>425</v>
      </c>
      <c r="AR20" s="10">
        <f t="shared" si="8"/>
        <v>2035</v>
      </c>
      <c r="AS20" s="10">
        <f t="shared" si="16"/>
        <v>4788.235294117647</v>
      </c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>
        <f t="shared" si="9"/>
        <v>0</v>
      </c>
      <c r="BO20" s="10">
        <f t="shared" si="10"/>
        <v>0</v>
      </c>
      <c r="BP20" s="10">
        <f t="shared" si="11"/>
        <v>0</v>
      </c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>
        <v>430</v>
      </c>
      <c r="CU20" s="10">
        <v>3710</v>
      </c>
      <c r="CV20" s="10">
        <v>29660</v>
      </c>
      <c r="CW20" s="10">
        <f t="shared" si="20"/>
        <v>7994.609164420485</v>
      </c>
      <c r="CX20" s="10">
        <v>760</v>
      </c>
      <c r="CY20" s="10">
        <v>33195</v>
      </c>
      <c r="CZ20" s="10">
        <v>21800</v>
      </c>
      <c r="DA20" s="10">
        <f t="shared" si="21"/>
        <v>656.7254104533815</v>
      </c>
      <c r="DB20" s="10"/>
      <c r="DC20" s="10">
        <v>965</v>
      </c>
      <c r="DD20" s="10">
        <v>4255</v>
      </c>
      <c r="DE20" s="10">
        <f t="shared" si="22"/>
        <v>4409.326424870466</v>
      </c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>
        <f t="shared" si="12"/>
        <v>760</v>
      </c>
      <c r="DS20" s="10">
        <f t="shared" si="13"/>
        <v>34160</v>
      </c>
      <c r="DT20" s="10">
        <f t="shared" si="14"/>
        <v>26055</v>
      </c>
      <c r="DU20" s="10">
        <f t="shared" si="17"/>
        <v>762.7341920374707</v>
      </c>
      <c r="DV20" s="10"/>
      <c r="DW20" s="10"/>
      <c r="DX20" s="10"/>
      <c r="DY20" s="10"/>
      <c r="DZ20" s="10">
        <f t="shared" si="0"/>
        <v>1255</v>
      </c>
      <c r="EA20" s="10">
        <f t="shared" si="1"/>
        <v>38295</v>
      </c>
      <c r="EB20" s="10">
        <f t="shared" si="2"/>
        <v>57750</v>
      </c>
      <c r="EC20" s="10">
        <f t="shared" si="18"/>
        <v>1508.0297688993342</v>
      </c>
    </row>
    <row r="21" spans="1:133" ht="12" customHeight="1">
      <c r="A21" s="2" t="s">
        <v>38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>
        <f t="shared" si="3"/>
        <v>0</v>
      </c>
      <c r="AE21" s="10">
        <f t="shared" si="4"/>
        <v>0</v>
      </c>
      <c r="AF21" s="10">
        <f t="shared" si="5"/>
        <v>0</v>
      </c>
      <c r="AG21" s="10"/>
      <c r="AH21" s="10">
        <v>65</v>
      </c>
      <c r="AI21" s="10">
        <v>425</v>
      </c>
      <c r="AJ21" s="10">
        <v>2080</v>
      </c>
      <c r="AK21" s="10">
        <f t="shared" si="19"/>
        <v>4894.117647058824</v>
      </c>
      <c r="AL21" s="10"/>
      <c r="AM21" s="10"/>
      <c r="AN21" s="10"/>
      <c r="AO21" s="10"/>
      <c r="AP21" s="10">
        <f t="shared" si="6"/>
        <v>65</v>
      </c>
      <c r="AQ21" s="10">
        <f t="shared" si="7"/>
        <v>425</v>
      </c>
      <c r="AR21" s="10">
        <f t="shared" si="8"/>
        <v>2080</v>
      </c>
      <c r="AS21" s="10">
        <f t="shared" si="16"/>
        <v>4894.117647058824</v>
      </c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>
        <f t="shared" si="9"/>
        <v>0</v>
      </c>
      <c r="BO21" s="10">
        <f t="shared" si="10"/>
        <v>0</v>
      </c>
      <c r="BP21" s="10">
        <f t="shared" si="11"/>
        <v>0</v>
      </c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>
        <v>430</v>
      </c>
      <c r="CU21" s="10">
        <v>3710</v>
      </c>
      <c r="CV21" s="10">
        <v>31820</v>
      </c>
      <c r="CW21" s="10">
        <f t="shared" si="20"/>
        <v>8576.819407008086</v>
      </c>
      <c r="CX21" s="10">
        <v>773</v>
      </c>
      <c r="CY21" s="10">
        <v>3212</v>
      </c>
      <c r="CZ21" s="10">
        <v>26770</v>
      </c>
      <c r="DA21" s="10">
        <f t="shared" si="21"/>
        <v>8334.371108343712</v>
      </c>
      <c r="DB21" s="10"/>
      <c r="DC21" s="10">
        <v>965</v>
      </c>
      <c r="DD21" s="10">
        <v>4255</v>
      </c>
      <c r="DE21" s="10">
        <f t="shared" si="22"/>
        <v>4409.326424870466</v>
      </c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>
        <f t="shared" si="12"/>
        <v>773</v>
      </c>
      <c r="DS21" s="10">
        <f t="shared" si="13"/>
        <v>4177</v>
      </c>
      <c r="DT21" s="10">
        <f t="shared" si="14"/>
        <v>31025</v>
      </c>
      <c r="DU21" s="10">
        <f t="shared" si="17"/>
        <v>7427.579602585587</v>
      </c>
      <c r="DV21" s="10"/>
      <c r="DW21" s="10"/>
      <c r="DX21" s="10"/>
      <c r="DY21" s="10"/>
      <c r="DZ21" s="10">
        <f t="shared" si="0"/>
        <v>1268</v>
      </c>
      <c r="EA21" s="10">
        <f t="shared" si="1"/>
        <v>8312</v>
      </c>
      <c r="EB21" s="10">
        <f t="shared" si="2"/>
        <v>64925</v>
      </c>
      <c r="EC21" s="10">
        <f t="shared" si="18"/>
        <v>7810.9961501443695</v>
      </c>
    </row>
    <row r="22" spans="1:133" ht="12" customHeight="1">
      <c r="A22" s="2" t="s">
        <v>36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>
        <f t="shared" si="3"/>
        <v>0</v>
      </c>
      <c r="AE22" s="10">
        <f t="shared" si="4"/>
        <v>0</v>
      </c>
      <c r="AF22" s="10">
        <f t="shared" si="5"/>
        <v>0</v>
      </c>
      <c r="AG22" s="10"/>
      <c r="AH22" s="10">
        <v>65</v>
      </c>
      <c r="AI22" s="10">
        <v>425</v>
      </c>
      <c r="AJ22" s="10">
        <v>2080</v>
      </c>
      <c r="AK22" s="10">
        <f t="shared" si="19"/>
        <v>4894.117647058824</v>
      </c>
      <c r="AL22" s="10"/>
      <c r="AM22" s="10"/>
      <c r="AN22" s="10"/>
      <c r="AO22" s="10"/>
      <c r="AP22" s="10">
        <f t="shared" si="6"/>
        <v>65</v>
      </c>
      <c r="AQ22" s="10">
        <f t="shared" si="7"/>
        <v>425</v>
      </c>
      <c r="AR22" s="10">
        <f t="shared" si="8"/>
        <v>2080</v>
      </c>
      <c r="AS22" s="10">
        <f t="shared" si="16"/>
        <v>4894.117647058824</v>
      </c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>
        <f t="shared" si="9"/>
        <v>0</v>
      </c>
      <c r="BO22" s="10">
        <f t="shared" si="10"/>
        <v>0</v>
      </c>
      <c r="BP22" s="10">
        <f t="shared" si="11"/>
        <v>0</v>
      </c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>
        <v>430</v>
      </c>
      <c r="CU22" s="10">
        <v>3710</v>
      </c>
      <c r="CV22" s="10">
        <v>31820</v>
      </c>
      <c r="CW22" s="10">
        <f t="shared" si="20"/>
        <v>8576.819407008086</v>
      </c>
      <c r="CX22" s="10">
        <v>773</v>
      </c>
      <c r="CY22" s="10">
        <v>33212</v>
      </c>
      <c r="CZ22" s="10">
        <v>26770</v>
      </c>
      <c r="DA22" s="10">
        <f t="shared" si="21"/>
        <v>806.0339636276045</v>
      </c>
      <c r="DB22" s="10"/>
      <c r="DC22" s="10">
        <v>965</v>
      </c>
      <c r="DD22" s="10">
        <v>4894</v>
      </c>
      <c r="DE22" s="10">
        <f t="shared" si="22"/>
        <v>5071.5025906735755</v>
      </c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>
        <f t="shared" si="12"/>
        <v>773</v>
      </c>
      <c r="DS22" s="10">
        <f t="shared" si="13"/>
        <v>34177</v>
      </c>
      <c r="DT22" s="10">
        <f t="shared" si="14"/>
        <v>31664</v>
      </c>
      <c r="DU22" s="10">
        <f t="shared" si="17"/>
        <v>926.4710185212277</v>
      </c>
      <c r="DV22" s="10"/>
      <c r="DW22" s="10"/>
      <c r="DX22" s="10"/>
      <c r="DY22" s="10"/>
      <c r="DZ22" s="10">
        <f t="shared" si="0"/>
        <v>1268</v>
      </c>
      <c r="EA22" s="10">
        <f t="shared" si="1"/>
        <v>38312</v>
      </c>
      <c r="EB22" s="10">
        <f t="shared" si="2"/>
        <v>65564</v>
      </c>
      <c r="EC22" s="10">
        <f t="shared" si="18"/>
        <v>1711.3176028398414</v>
      </c>
    </row>
    <row r="23" spans="1:133" ht="12" customHeight="1">
      <c r="A23" s="2" t="s">
        <v>35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>
        <f t="shared" si="3"/>
        <v>0</v>
      </c>
      <c r="AE23" s="10">
        <f t="shared" si="4"/>
        <v>0</v>
      </c>
      <c r="AF23" s="10">
        <f t="shared" si="5"/>
        <v>0</v>
      </c>
      <c r="AG23" s="10"/>
      <c r="AH23" s="10">
        <v>65</v>
      </c>
      <c r="AI23" s="10">
        <v>497</v>
      </c>
      <c r="AJ23" s="10">
        <v>2991</v>
      </c>
      <c r="AK23" s="10">
        <f t="shared" si="19"/>
        <v>6018.108651911469</v>
      </c>
      <c r="AL23" s="10"/>
      <c r="AM23" s="10"/>
      <c r="AN23" s="10"/>
      <c r="AO23" s="10"/>
      <c r="AP23" s="10">
        <f t="shared" si="6"/>
        <v>65</v>
      </c>
      <c r="AQ23" s="10">
        <f t="shared" si="7"/>
        <v>497</v>
      </c>
      <c r="AR23" s="10">
        <f t="shared" si="8"/>
        <v>2991</v>
      </c>
      <c r="AS23" s="10">
        <f t="shared" si="16"/>
        <v>6018.108651911469</v>
      </c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>
        <f t="shared" si="9"/>
        <v>0</v>
      </c>
      <c r="BO23" s="10">
        <f t="shared" si="10"/>
        <v>0</v>
      </c>
      <c r="BP23" s="10">
        <f t="shared" si="11"/>
        <v>0</v>
      </c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>
        <v>50</v>
      </c>
      <c r="CU23" s="10">
        <v>4022</v>
      </c>
      <c r="CV23" s="10">
        <v>34813</v>
      </c>
      <c r="CW23" s="10">
        <f t="shared" si="20"/>
        <v>8655.643958229737</v>
      </c>
      <c r="CX23" s="10">
        <v>1226</v>
      </c>
      <c r="CY23" s="10">
        <v>33373</v>
      </c>
      <c r="CZ23" s="10">
        <v>98701</v>
      </c>
      <c r="DA23" s="10">
        <f t="shared" si="21"/>
        <v>2957.5105624307075</v>
      </c>
      <c r="DB23" s="10"/>
      <c r="DC23" s="10">
        <v>899</v>
      </c>
      <c r="DD23" s="10">
        <v>6996</v>
      </c>
      <c r="DE23" s="10">
        <f t="shared" si="22"/>
        <v>7781.979977753059</v>
      </c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>
        <f t="shared" si="12"/>
        <v>1226</v>
      </c>
      <c r="DS23" s="10">
        <f t="shared" si="13"/>
        <v>34272</v>
      </c>
      <c r="DT23" s="10">
        <f t="shared" si="14"/>
        <v>105697</v>
      </c>
      <c r="DU23" s="10">
        <f t="shared" si="17"/>
        <v>3084.06279178338</v>
      </c>
      <c r="DV23" s="10"/>
      <c r="DW23" s="10"/>
      <c r="DX23" s="10"/>
      <c r="DY23" s="10"/>
      <c r="DZ23" s="10">
        <f t="shared" si="0"/>
        <v>1341</v>
      </c>
      <c r="EA23" s="10">
        <f t="shared" si="1"/>
        <v>38791</v>
      </c>
      <c r="EB23" s="10">
        <f t="shared" si="2"/>
        <v>143501</v>
      </c>
      <c r="EC23" s="10">
        <f t="shared" si="18"/>
        <v>3699.3374751875435</v>
      </c>
    </row>
    <row r="24" spans="1:133" ht="12" customHeight="1">
      <c r="A24" s="2" t="s">
        <v>37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>
        <f t="shared" si="3"/>
        <v>0</v>
      </c>
      <c r="AE24" s="10">
        <f t="shared" si="4"/>
        <v>0</v>
      </c>
      <c r="AF24" s="10">
        <f t="shared" si="5"/>
        <v>0</v>
      </c>
      <c r="AG24" s="10"/>
      <c r="AH24" s="10">
        <v>68</v>
      </c>
      <c r="AI24" s="10">
        <v>505</v>
      </c>
      <c r="AJ24" s="10">
        <v>2491</v>
      </c>
      <c r="AK24" s="10">
        <f t="shared" si="19"/>
        <v>4932.6732673267325</v>
      </c>
      <c r="AL24" s="10"/>
      <c r="AM24" s="10"/>
      <c r="AN24" s="10"/>
      <c r="AO24" s="10"/>
      <c r="AP24" s="10">
        <f t="shared" si="6"/>
        <v>68</v>
      </c>
      <c r="AQ24" s="10">
        <f t="shared" si="7"/>
        <v>505</v>
      </c>
      <c r="AR24" s="10">
        <f t="shared" si="8"/>
        <v>2491</v>
      </c>
      <c r="AS24" s="10">
        <f t="shared" si="16"/>
        <v>4932.6732673267325</v>
      </c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>
        <f t="shared" si="9"/>
        <v>0</v>
      </c>
      <c r="BO24" s="10">
        <f t="shared" si="10"/>
        <v>0</v>
      </c>
      <c r="BP24" s="10">
        <f t="shared" si="11"/>
        <v>0</v>
      </c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>
        <v>25</v>
      </c>
      <c r="CU24" s="10">
        <v>4634</v>
      </c>
      <c r="CV24" s="10">
        <v>61409</v>
      </c>
      <c r="CW24" s="10">
        <f t="shared" si="20"/>
        <v>13251.834268450582</v>
      </c>
      <c r="CX24" s="10">
        <v>1143</v>
      </c>
      <c r="CY24" s="10">
        <v>35073</v>
      </c>
      <c r="CZ24" s="10">
        <v>92268</v>
      </c>
      <c r="DA24" s="10">
        <f t="shared" si="21"/>
        <v>2630.741596099564</v>
      </c>
      <c r="DB24" s="10"/>
      <c r="DC24" s="10">
        <v>1178</v>
      </c>
      <c r="DD24" s="10">
        <v>9418</v>
      </c>
      <c r="DE24" s="10">
        <f t="shared" si="22"/>
        <v>7994.906621392191</v>
      </c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>
        <f t="shared" si="12"/>
        <v>1143</v>
      </c>
      <c r="DS24" s="10">
        <f t="shared" si="13"/>
        <v>36251</v>
      </c>
      <c r="DT24" s="10">
        <f t="shared" si="14"/>
        <v>101686</v>
      </c>
      <c r="DU24" s="10">
        <f t="shared" si="17"/>
        <v>2805.053653692312</v>
      </c>
      <c r="DV24" s="10"/>
      <c r="DW24" s="10"/>
      <c r="DX24" s="10"/>
      <c r="DY24" s="10"/>
      <c r="DZ24" s="10">
        <f t="shared" si="0"/>
        <v>1236</v>
      </c>
      <c r="EA24" s="10">
        <f t="shared" si="1"/>
        <v>41390</v>
      </c>
      <c r="EB24" s="10">
        <f t="shared" si="2"/>
        <v>165586</v>
      </c>
      <c r="EC24" s="10">
        <f t="shared" si="18"/>
        <v>4000.62817105581</v>
      </c>
    </row>
    <row r="25" spans="1:133" ht="12" customHeight="1">
      <c r="A25" s="2" t="s">
        <v>34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>
        <f t="shared" si="3"/>
        <v>0</v>
      </c>
      <c r="AE25" s="10">
        <f t="shared" si="4"/>
        <v>0</v>
      </c>
      <c r="AF25" s="10">
        <f t="shared" si="5"/>
        <v>0</v>
      </c>
      <c r="AG25" s="10"/>
      <c r="AH25" s="10">
        <v>56</v>
      </c>
      <c r="AI25" s="10">
        <v>420</v>
      </c>
      <c r="AJ25" s="10">
        <v>2555</v>
      </c>
      <c r="AK25" s="10">
        <f t="shared" si="19"/>
        <v>6083.333333333333</v>
      </c>
      <c r="AL25" s="10">
        <v>1</v>
      </c>
      <c r="AM25" s="10">
        <v>6</v>
      </c>
      <c r="AN25" s="10">
        <v>12</v>
      </c>
      <c r="AO25" s="10">
        <f>AN25/AM25*1000</f>
        <v>2000</v>
      </c>
      <c r="AP25" s="10">
        <f t="shared" si="6"/>
        <v>57</v>
      </c>
      <c r="AQ25" s="10">
        <f t="shared" si="7"/>
        <v>426</v>
      </c>
      <c r="AR25" s="10">
        <f t="shared" si="8"/>
        <v>2567</v>
      </c>
      <c r="AS25" s="10">
        <f t="shared" si="16"/>
        <v>6025.821596244131</v>
      </c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>
        <v>1</v>
      </c>
      <c r="BG25" s="10">
        <v>25</v>
      </c>
      <c r="BH25" s="10">
        <v>80</v>
      </c>
      <c r="BI25" s="10">
        <f>BH25/BG25*1000</f>
        <v>3200</v>
      </c>
      <c r="BJ25" s="10"/>
      <c r="BK25" s="10"/>
      <c r="BL25" s="10"/>
      <c r="BM25" s="10"/>
      <c r="BN25" s="10">
        <f t="shared" si="9"/>
        <v>1</v>
      </c>
      <c r="BO25" s="10">
        <f t="shared" si="10"/>
        <v>25</v>
      </c>
      <c r="BP25" s="10">
        <f t="shared" si="11"/>
        <v>80</v>
      </c>
      <c r="BQ25" s="10">
        <f>BP25/BO25*1000</f>
        <v>3200</v>
      </c>
      <c r="BR25" s="10">
        <v>31</v>
      </c>
      <c r="BS25" s="10">
        <v>3308</v>
      </c>
      <c r="BT25" s="10">
        <v>45550</v>
      </c>
      <c r="BU25" s="10">
        <f>BT25/BS25*1000</f>
        <v>13769.649334945587</v>
      </c>
      <c r="BV25" s="10"/>
      <c r="BW25" s="10">
        <v>290</v>
      </c>
      <c r="BX25" s="10">
        <v>2820</v>
      </c>
      <c r="BY25" s="10">
        <f>BX25/BW25*1000</f>
        <v>9724.137931034482</v>
      </c>
      <c r="BZ25" s="10">
        <v>0.5</v>
      </c>
      <c r="CA25" s="10">
        <v>227</v>
      </c>
      <c r="CB25" s="10">
        <v>2070</v>
      </c>
      <c r="CC25" s="10">
        <f>CB25/CA25*1000</f>
        <v>9118.942731277533</v>
      </c>
      <c r="CD25" s="10">
        <v>0</v>
      </c>
      <c r="CE25" s="10">
        <v>86</v>
      </c>
      <c r="CF25" s="10">
        <v>809</v>
      </c>
      <c r="CG25" s="10">
        <f>CF25/CE25*1000</f>
        <v>9406.976744186046</v>
      </c>
      <c r="CH25" s="10">
        <v>0</v>
      </c>
      <c r="CI25" s="10">
        <v>166</v>
      </c>
      <c r="CJ25" s="10">
        <v>4299</v>
      </c>
      <c r="CK25" s="10">
        <f>CJ25/CI25*1000</f>
        <v>25897.590361445782</v>
      </c>
      <c r="CL25" s="10">
        <v>0.5</v>
      </c>
      <c r="CM25" s="10">
        <v>310</v>
      </c>
      <c r="CN25" s="10">
        <v>3436</v>
      </c>
      <c r="CO25" s="10">
        <f>CN25/CM25*1000</f>
        <v>11083.870967741936</v>
      </c>
      <c r="CP25" s="10">
        <v>0</v>
      </c>
      <c r="CQ25" s="10">
        <v>250</v>
      </c>
      <c r="CR25" s="10">
        <v>4095</v>
      </c>
      <c r="CS25" s="10">
        <f>CR25/CQ25*1000</f>
        <v>16379.999999999998</v>
      </c>
      <c r="CT25" s="10">
        <v>32</v>
      </c>
      <c r="CU25" s="10">
        <v>4671</v>
      </c>
      <c r="CV25" s="10">
        <v>63240</v>
      </c>
      <c r="CW25" s="10">
        <f t="shared" si="20"/>
        <v>13538.856775850994</v>
      </c>
      <c r="CX25" s="10">
        <v>5905</v>
      </c>
      <c r="CY25" s="10">
        <v>30421</v>
      </c>
      <c r="CZ25" s="10">
        <v>84691</v>
      </c>
      <c r="DA25" s="10">
        <f t="shared" si="21"/>
        <v>2783.9650241609415</v>
      </c>
      <c r="DB25" s="10"/>
      <c r="DC25" s="10">
        <v>1199</v>
      </c>
      <c r="DD25" s="10">
        <v>8979</v>
      </c>
      <c r="DE25" s="10">
        <f t="shared" si="22"/>
        <v>7488.740617180984</v>
      </c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>
        <f t="shared" si="12"/>
        <v>5905</v>
      </c>
      <c r="DS25" s="10">
        <f t="shared" si="13"/>
        <v>31620</v>
      </c>
      <c r="DT25" s="10">
        <f t="shared" si="14"/>
        <v>93670</v>
      </c>
      <c r="DU25" s="10">
        <f t="shared" si="17"/>
        <v>2962.3655913978496</v>
      </c>
      <c r="DV25" s="10"/>
      <c r="DW25" s="10"/>
      <c r="DX25" s="10"/>
      <c r="DY25" s="10"/>
      <c r="DZ25" s="10">
        <f t="shared" si="0"/>
        <v>5995</v>
      </c>
      <c r="EA25" s="10">
        <f t="shared" si="1"/>
        <v>36742</v>
      </c>
      <c r="EB25" s="10">
        <f t="shared" si="2"/>
        <v>159557</v>
      </c>
      <c r="EC25" s="10">
        <f t="shared" si="18"/>
        <v>4342.632409776278</v>
      </c>
    </row>
    <row r="26" spans="1:133" ht="12" customHeight="1">
      <c r="A26" s="2" t="s">
        <v>33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>
        <f t="shared" si="3"/>
        <v>0</v>
      </c>
      <c r="AE26" s="10">
        <f t="shared" si="4"/>
        <v>0</v>
      </c>
      <c r="AF26" s="10">
        <f t="shared" si="5"/>
        <v>0</v>
      </c>
      <c r="AG26" s="10"/>
      <c r="AH26" s="10">
        <v>132</v>
      </c>
      <c r="AI26" s="10">
        <v>403</v>
      </c>
      <c r="AJ26" s="10">
        <v>3301</v>
      </c>
      <c r="AK26" s="10">
        <f t="shared" si="19"/>
        <v>8191.066997518611</v>
      </c>
      <c r="AL26" s="10"/>
      <c r="AM26" s="10"/>
      <c r="AN26" s="10"/>
      <c r="AO26" s="10"/>
      <c r="AP26" s="10">
        <f t="shared" si="6"/>
        <v>132</v>
      </c>
      <c r="AQ26" s="10">
        <f t="shared" si="7"/>
        <v>403</v>
      </c>
      <c r="AR26" s="10">
        <f t="shared" si="8"/>
        <v>3301</v>
      </c>
      <c r="AS26" s="10">
        <f t="shared" si="16"/>
        <v>8191.066997518611</v>
      </c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>
        <f t="shared" si="9"/>
        <v>0</v>
      </c>
      <c r="BO26" s="10">
        <f t="shared" si="10"/>
        <v>0</v>
      </c>
      <c r="BP26" s="10">
        <f t="shared" si="11"/>
        <v>0</v>
      </c>
      <c r="BQ26" s="10">
        <v>0</v>
      </c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>
        <v>1</v>
      </c>
      <c r="CU26" s="10">
        <v>4664</v>
      </c>
      <c r="CV26" s="10">
        <v>63403</v>
      </c>
      <c r="CW26" s="10">
        <f t="shared" si="20"/>
        <v>13594.125214408234</v>
      </c>
      <c r="CX26" s="10">
        <v>2597</v>
      </c>
      <c r="CY26" s="10">
        <v>30569</v>
      </c>
      <c r="CZ26" s="10">
        <v>111148</v>
      </c>
      <c r="DA26" s="10">
        <f t="shared" si="21"/>
        <v>3635.9710818149106</v>
      </c>
      <c r="DB26" s="10"/>
      <c r="DC26" s="10">
        <v>1191</v>
      </c>
      <c r="DD26" s="10">
        <v>9840</v>
      </c>
      <c r="DE26" s="10">
        <f t="shared" si="22"/>
        <v>8261.964735516372</v>
      </c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>
        <f t="shared" si="12"/>
        <v>2597</v>
      </c>
      <c r="DS26" s="10">
        <f t="shared" si="13"/>
        <v>31760</v>
      </c>
      <c r="DT26" s="10">
        <f t="shared" si="14"/>
        <v>120988</v>
      </c>
      <c r="DU26" s="10">
        <f t="shared" si="17"/>
        <v>3809.4458438287156</v>
      </c>
      <c r="DV26" s="10"/>
      <c r="DW26" s="10"/>
      <c r="DX26" s="10"/>
      <c r="DY26" s="10"/>
      <c r="DZ26" s="10">
        <f t="shared" si="0"/>
        <v>2730</v>
      </c>
      <c r="EA26" s="10">
        <f t="shared" si="1"/>
        <v>36827</v>
      </c>
      <c r="EB26" s="10">
        <f t="shared" si="2"/>
        <v>187692</v>
      </c>
      <c r="EC26" s="10">
        <f t="shared" si="18"/>
        <v>5096.586743421945</v>
      </c>
    </row>
    <row r="27" spans="1:133" ht="12" customHeight="1">
      <c r="A27" s="2" t="s">
        <v>32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>
        <f t="shared" si="3"/>
        <v>0</v>
      </c>
      <c r="AE27" s="10">
        <f t="shared" si="4"/>
        <v>0</v>
      </c>
      <c r="AF27" s="10">
        <f t="shared" si="5"/>
        <v>0</v>
      </c>
      <c r="AG27" s="10"/>
      <c r="AH27" s="10">
        <v>145</v>
      </c>
      <c r="AI27" s="10">
        <v>356</v>
      </c>
      <c r="AJ27" s="10">
        <v>1939</v>
      </c>
      <c r="AK27" s="10">
        <f t="shared" si="19"/>
        <v>5446.6292134831465</v>
      </c>
      <c r="AL27" s="10"/>
      <c r="AM27" s="10"/>
      <c r="AN27" s="10"/>
      <c r="AO27" s="10"/>
      <c r="AP27" s="10">
        <f t="shared" si="6"/>
        <v>145</v>
      </c>
      <c r="AQ27" s="10">
        <f t="shared" si="7"/>
        <v>356</v>
      </c>
      <c r="AR27" s="10">
        <f t="shared" si="8"/>
        <v>1939</v>
      </c>
      <c r="AS27" s="10">
        <f t="shared" si="16"/>
        <v>5446.6292134831465</v>
      </c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>
        <f t="shared" si="9"/>
        <v>0</v>
      </c>
      <c r="BO27" s="10">
        <f t="shared" si="10"/>
        <v>0</v>
      </c>
      <c r="BP27" s="10">
        <f t="shared" si="11"/>
        <v>0</v>
      </c>
      <c r="BQ27" s="10">
        <v>0</v>
      </c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>
        <v>22</v>
      </c>
      <c r="CU27" s="10">
        <v>4798</v>
      </c>
      <c r="CV27" s="10">
        <v>58216</v>
      </c>
      <c r="CW27" s="10">
        <f t="shared" si="20"/>
        <v>12133.388912046685</v>
      </c>
      <c r="CX27" s="10">
        <v>4769</v>
      </c>
      <c r="CY27" s="10">
        <v>31577</v>
      </c>
      <c r="CZ27" s="10">
        <v>102342</v>
      </c>
      <c r="DA27" s="10">
        <f t="shared" si="21"/>
        <v>3241.0298635082495</v>
      </c>
      <c r="DB27" s="10"/>
      <c r="DC27" s="10">
        <v>1082</v>
      </c>
      <c r="DD27" s="10">
        <v>9161</v>
      </c>
      <c r="DE27" s="10">
        <f t="shared" si="22"/>
        <v>8466.728280961182</v>
      </c>
      <c r="DF27" s="10">
        <v>143</v>
      </c>
      <c r="DG27" s="10">
        <v>106</v>
      </c>
      <c r="DH27" s="10">
        <v>459</v>
      </c>
      <c r="DI27" s="10">
        <f aca="true" t="shared" si="23" ref="DI27:DI35">DH27/DG27*1000</f>
        <v>4330.188679245282</v>
      </c>
      <c r="DJ27" s="10"/>
      <c r="DK27" s="10"/>
      <c r="DL27" s="10"/>
      <c r="DM27" s="10"/>
      <c r="DN27" s="10"/>
      <c r="DO27" s="10"/>
      <c r="DP27" s="10"/>
      <c r="DQ27" s="10"/>
      <c r="DR27" s="10">
        <f t="shared" si="12"/>
        <v>4912</v>
      </c>
      <c r="DS27" s="10">
        <f t="shared" si="13"/>
        <v>32765</v>
      </c>
      <c r="DT27" s="10">
        <f t="shared" si="14"/>
        <v>111962</v>
      </c>
      <c r="DU27" s="10">
        <f t="shared" si="17"/>
        <v>3417.1219288875327</v>
      </c>
      <c r="DV27" s="10"/>
      <c r="DW27" s="10"/>
      <c r="DX27" s="10"/>
      <c r="DY27" s="10"/>
      <c r="DZ27" s="10">
        <f t="shared" si="0"/>
        <v>5079</v>
      </c>
      <c r="EA27" s="10">
        <f t="shared" si="1"/>
        <v>37919</v>
      </c>
      <c r="EB27" s="10">
        <f t="shared" si="2"/>
        <v>172117</v>
      </c>
      <c r="EC27" s="10">
        <f t="shared" si="18"/>
        <v>4539.070123157257</v>
      </c>
    </row>
    <row r="28" spans="1:133" ht="12" customHeight="1">
      <c r="A28" s="2" t="s">
        <v>31</v>
      </c>
      <c r="B28" s="10">
        <v>0</v>
      </c>
      <c r="C28" s="10">
        <v>10</v>
      </c>
      <c r="D28" s="10">
        <v>56</v>
      </c>
      <c r="E28" s="10">
        <f>D28/C28*1000</f>
        <v>5600</v>
      </c>
      <c r="F28" s="10"/>
      <c r="G28" s="10"/>
      <c r="H28" s="10"/>
      <c r="I28" s="10"/>
      <c r="J28" s="10">
        <f>F28+B28</f>
        <v>0</v>
      </c>
      <c r="K28" s="10">
        <f>G28+C28</f>
        <v>10</v>
      </c>
      <c r="L28" s="10">
        <f>H28+D28</f>
        <v>56</v>
      </c>
      <c r="M28" s="10">
        <f>L28/K28*1000</f>
        <v>5600</v>
      </c>
      <c r="N28" s="10">
        <v>0</v>
      </c>
      <c r="O28" s="10">
        <v>68</v>
      </c>
      <c r="P28" s="10">
        <v>314</v>
      </c>
      <c r="Q28" s="10">
        <f aca="true" t="shared" si="24" ref="Q28:Q35">P28/O28*1000</f>
        <v>4617.647058823529</v>
      </c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>
        <f>Z28+V28+R28+N28</f>
        <v>0</v>
      </c>
      <c r="AE28" s="10">
        <f>AA28+W28+S28+O28</f>
        <v>68</v>
      </c>
      <c r="AF28" s="10">
        <f>AB28+X28+T28+P28</f>
        <v>314</v>
      </c>
      <c r="AG28" s="10">
        <f aca="true" t="shared" si="25" ref="AG28:AG35">AF28/AE28*1000</f>
        <v>4617.647058823529</v>
      </c>
      <c r="AH28" s="10">
        <v>71</v>
      </c>
      <c r="AI28" s="10">
        <v>386</v>
      </c>
      <c r="AJ28" s="10">
        <v>2109</v>
      </c>
      <c r="AK28" s="10">
        <f aca="true" t="shared" si="26" ref="AK28:AK35">AJ28/AI28*1000</f>
        <v>5463.730569948187</v>
      </c>
      <c r="AL28" s="10">
        <v>11</v>
      </c>
      <c r="AM28" s="10">
        <v>3</v>
      </c>
      <c r="AN28" s="10">
        <v>8</v>
      </c>
      <c r="AO28" s="10">
        <f>AN28/AM28*1000</f>
        <v>2666.6666666666665</v>
      </c>
      <c r="AP28" s="10">
        <f>AL28+AH28</f>
        <v>82</v>
      </c>
      <c r="AQ28" s="10">
        <f>AM28+AI28</f>
        <v>389</v>
      </c>
      <c r="AR28" s="10">
        <f>AN28+AJ28</f>
        <v>2117</v>
      </c>
      <c r="AS28" s="10">
        <f aca="true" t="shared" si="27" ref="AS28:AS35">AR28/AQ28*1000</f>
        <v>5442.1593830334195</v>
      </c>
      <c r="AT28" s="10"/>
      <c r="AU28" s="10"/>
      <c r="AV28" s="10"/>
      <c r="AW28" s="10"/>
      <c r="AX28" s="10">
        <v>50</v>
      </c>
      <c r="AY28" s="10">
        <v>0</v>
      </c>
      <c r="AZ28" s="10">
        <v>0</v>
      </c>
      <c r="BA28" s="10"/>
      <c r="BB28" s="10">
        <v>980</v>
      </c>
      <c r="BC28" s="10">
        <v>1000</v>
      </c>
      <c r="BD28" s="10">
        <v>100</v>
      </c>
      <c r="BE28" s="10">
        <f>BD28/BC28*1000</f>
        <v>100</v>
      </c>
      <c r="BF28" s="10">
        <v>152</v>
      </c>
      <c r="BG28" s="10">
        <v>90</v>
      </c>
      <c r="BH28" s="10">
        <v>405</v>
      </c>
      <c r="BI28" s="10">
        <f>BH28/BG28*1000</f>
        <v>4500</v>
      </c>
      <c r="BJ28" s="10"/>
      <c r="BK28" s="10"/>
      <c r="BL28" s="10"/>
      <c r="BM28" s="10"/>
      <c r="BN28" s="10">
        <f>BJ28+BF28+BB28+AX28+AT28</f>
        <v>1182</v>
      </c>
      <c r="BO28" s="10">
        <f>BK28+BG28+BC28+AY28+AU28</f>
        <v>1090</v>
      </c>
      <c r="BP28" s="10">
        <f>BL28+BH28+BD28+AZ28+AV28</f>
        <v>505</v>
      </c>
      <c r="BQ28" s="10">
        <f aca="true" t="shared" si="28" ref="BQ28:BQ35">BP28/BO28*1000</f>
        <v>463.30275229357795</v>
      </c>
      <c r="BR28" s="10">
        <v>95</v>
      </c>
      <c r="BS28" s="10">
        <v>3545</v>
      </c>
      <c r="BT28" s="10">
        <v>37433</v>
      </c>
      <c r="BU28" s="10">
        <f aca="true" t="shared" si="29" ref="BU28:BU35">BT28/BS28*1000</f>
        <v>10559.379407616361</v>
      </c>
      <c r="BV28" s="10">
        <v>24</v>
      </c>
      <c r="BW28" s="10">
        <v>156</v>
      </c>
      <c r="BX28" s="10">
        <v>1866</v>
      </c>
      <c r="BY28" s="10">
        <f aca="true" t="shared" si="30" ref="BY28:BY35">BX28/BW28*1000</f>
        <v>11961.538461538461</v>
      </c>
      <c r="BZ28" s="10">
        <v>13</v>
      </c>
      <c r="CA28" s="10">
        <v>170</v>
      </c>
      <c r="CB28" s="10">
        <v>1068</v>
      </c>
      <c r="CC28" s="10">
        <f aca="true" t="shared" si="31" ref="CC28:CC35">CB28/CA28*1000</f>
        <v>6282.35294117647</v>
      </c>
      <c r="CD28" s="10">
        <v>0</v>
      </c>
      <c r="CE28" s="10">
        <v>124</v>
      </c>
      <c r="CF28" s="10">
        <v>1146</v>
      </c>
      <c r="CG28" s="10">
        <f aca="true" t="shared" si="32" ref="CG28:CG35">CF28/CE28*1000</f>
        <v>9241.935483870968</v>
      </c>
      <c r="CH28" s="10">
        <v>8</v>
      </c>
      <c r="CI28" s="10">
        <v>182</v>
      </c>
      <c r="CJ28" s="10">
        <v>4417</v>
      </c>
      <c r="CK28" s="10">
        <f aca="true" t="shared" si="33" ref="CK28:CK35">CJ28/CI28*1000</f>
        <v>24269.23076923077</v>
      </c>
      <c r="CL28" s="10">
        <v>1</v>
      </c>
      <c r="CM28" s="10">
        <v>347</v>
      </c>
      <c r="CN28" s="10">
        <v>3220</v>
      </c>
      <c r="CO28" s="10">
        <f aca="true" t="shared" si="34" ref="CO28:CO35">CN28/CM28*1000</f>
        <v>9279.538904899136</v>
      </c>
      <c r="CP28" s="10">
        <v>177</v>
      </c>
      <c r="CQ28" s="10">
        <v>183</v>
      </c>
      <c r="CR28" s="10">
        <v>865</v>
      </c>
      <c r="CS28" s="10">
        <f aca="true" t="shared" si="35" ref="CS28:CS35">CR28/CQ28*1000</f>
        <v>4726.775956284153</v>
      </c>
      <c r="CT28" s="10">
        <f>CP28+CL28+CH28+CD28+BZ28+BV28+BR28</f>
        <v>318</v>
      </c>
      <c r="CU28" s="10">
        <f>CQ28+CM28+CI28+CE28+CA28+BW28+BS28</f>
        <v>4707</v>
      </c>
      <c r="CV28" s="10">
        <f>CR28+CN28+CJ28+CF28+CB28+BX28+BT28</f>
        <v>50015</v>
      </c>
      <c r="CW28" s="10">
        <f aca="true" t="shared" si="36" ref="CW28:CW35">CV28/CU28*1000</f>
        <v>10625.663904822604</v>
      </c>
      <c r="CX28" s="10">
        <v>5252</v>
      </c>
      <c r="CY28" s="10">
        <v>31217</v>
      </c>
      <c r="CZ28" s="10">
        <v>111710</v>
      </c>
      <c r="DA28" s="10">
        <f aca="true" t="shared" si="37" ref="DA28:DA35">CZ28/CY28*1000</f>
        <v>3578.4988948329433</v>
      </c>
      <c r="DB28" s="10">
        <v>423</v>
      </c>
      <c r="DC28" s="10">
        <v>1095</v>
      </c>
      <c r="DD28" s="10">
        <v>8754</v>
      </c>
      <c r="DE28" s="10">
        <f aca="true" t="shared" si="38" ref="DE28:DE35">DD28/DC28*1000</f>
        <v>7994.520547945205</v>
      </c>
      <c r="DF28" s="10">
        <v>127</v>
      </c>
      <c r="DG28" s="10">
        <v>118</v>
      </c>
      <c r="DH28" s="10">
        <v>564</v>
      </c>
      <c r="DI28" s="10">
        <f t="shared" si="23"/>
        <v>4779.661016949152</v>
      </c>
      <c r="DJ28" s="10"/>
      <c r="DK28" s="10"/>
      <c r="DL28" s="10"/>
      <c r="DM28" s="10"/>
      <c r="DN28" s="10">
        <v>860</v>
      </c>
      <c r="DO28" s="10"/>
      <c r="DP28" s="10"/>
      <c r="DQ28" s="10"/>
      <c r="DR28" s="10">
        <f>DN28+DJ28+DF28+DB28+CX28</f>
        <v>6662</v>
      </c>
      <c r="DS28" s="10">
        <f>DO28+DK28+DG28+DC28+CY28</f>
        <v>32430</v>
      </c>
      <c r="DT28" s="10">
        <f>DP28+DL28+DH28+DD28+CZ28</f>
        <v>121028</v>
      </c>
      <c r="DU28" s="10">
        <f aca="true" t="shared" si="39" ref="DU28:DU41">DT28/DS28*1000</f>
        <v>3731.976564909035</v>
      </c>
      <c r="DV28" s="10">
        <v>0</v>
      </c>
      <c r="DW28" s="10">
        <v>67</v>
      </c>
      <c r="DX28" s="10">
        <v>399</v>
      </c>
      <c r="DY28" s="10">
        <f aca="true" t="shared" si="40" ref="DY28:DY35">DX28/DW28*1000</f>
        <v>5955.223880597015</v>
      </c>
      <c r="DZ28" s="10">
        <f aca="true" t="shared" si="41" ref="DZ28:DZ41">DV28+DR28+CT28+BN28+AP28+AE28+J28</f>
        <v>8312</v>
      </c>
      <c r="EA28" s="10">
        <f aca="true" t="shared" si="42" ref="EA28:EA41">DW28+DS28+CU28+BO28+AQ28+AF28+K28</f>
        <v>39007</v>
      </c>
      <c r="EB28" s="10">
        <f t="shared" si="2"/>
        <v>178737.64705882352</v>
      </c>
      <c r="EC28" s="10">
        <f aca="true" t="shared" si="43" ref="EC28:EC41">EB28/EA28*1000</f>
        <v>4582.19414614873</v>
      </c>
    </row>
    <row r="29" spans="1:133" ht="12" customHeight="1">
      <c r="A29" s="2" t="s">
        <v>30</v>
      </c>
      <c r="B29" s="10">
        <v>2</v>
      </c>
      <c r="C29" s="10">
        <v>10</v>
      </c>
      <c r="D29" s="10">
        <v>52</v>
      </c>
      <c r="E29" s="10">
        <f>D29/C29*1000</f>
        <v>5200</v>
      </c>
      <c r="F29" s="10"/>
      <c r="G29" s="10"/>
      <c r="H29" s="10"/>
      <c r="I29" s="10"/>
      <c r="J29" s="10">
        <f aca="true" t="shared" si="44" ref="J29:L30">F29+B29</f>
        <v>2</v>
      </c>
      <c r="K29" s="10">
        <f t="shared" si="44"/>
        <v>10</v>
      </c>
      <c r="L29" s="10">
        <f t="shared" si="44"/>
        <v>52</v>
      </c>
      <c r="M29" s="10">
        <f>L29/K29*1000</f>
        <v>5200</v>
      </c>
      <c r="N29" s="10">
        <v>6</v>
      </c>
      <c r="O29" s="10">
        <v>67</v>
      </c>
      <c r="P29" s="10">
        <v>305</v>
      </c>
      <c r="Q29" s="10">
        <f t="shared" si="24"/>
        <v>4552.238805970149</v>
      </c>
      <c r="R29" s="10"/>
      <c r="S29" s="10"/>
      <c r="T29" s="10"/>
      <c r="U29" s="10"/>
      <c r="V29" s="10"/>
      <c r="W29" s="10"/>
      <c r="X29" s="10"/>
      <c r="Y29" s="10"/>
      <c r="Z29" s="10">
        <v>5</v>
      </c>
      <c r="AA29" s="10">
        <v>0</v>
      </c>
      <c r="AB29" s="10">
        <v>0</v>
      </c>
      <c r="AC29" s="10"/>
      <c r="AD29" s="10">
        <f aca="true" t="shared" si="45" ref="AD29:AF30">Z29+V29+R29+N29</f>
        <v>11</v>
      </c>
      <c r="AE29" s="10">
        <f t="shared" si="45"/>
        <v>67</v>
      </c>
      <c r="AF29" s="10">
        <f t="shared" si="45"/>
        <v>305</v>
      </c>
      <c r="AG29" s="10">
        <f t="shared" si="25"/>
        <v>4552.238805970149</v>
      </c>
      <c r="AH29" s="10">
        <v>100</v>
      </c>
      <c r="AI29" s="10">
        <v>388</v>
      </c>
      <c r="AJ29" s="10">
        <v>2339</v>
      </c>
      <c r="AK29" s="10">
        <f t="shared" si="26"/>
        <v>6028.350515463918</v>
      </c>
      <c r="AL29" s="10">
        <v>11</v>
      </c>
      <c r="AM29" s="10">
        <v>3</v>
      </c>
      <c r="AN29" s="10">
        <v>8</v>
      </c>
      <c r="AO29" s="10">
        <f>AN29/AM29*1000</f>
        <v>2666.6666666666665</v>
      </c>
      <c r="AP29" s="10">
        <f aca="true" t="shared" si="46" ref="AP29:AR30">AL29+AH29</f>
        <v>111</v>
      </c>
      <c r="AQ29" s="10">
        <f t="shared" si="46"/>
        <v>391</v>
      </c>
      <c r="AR29" s="10">
        <f t="shared" si="46"/>
        <v>2347</v>
      </c>
      <c r="AS29" s="10">
        <f t="shared" si="27"/>
        <v>6002.557544757034</v>
      </c>
      <c r="AT29" s="10"/>
      <c r="AU29" s="10"/>
      <c r="AV29" s="10"/>
      <c r="AW29" s="10"/>
      <c r="AX29" s="10">
        <v>50</v>
      </c>
      <c r="AY29" s="10">
        <v>0</v>
      </c>
      <c r="AZ29" s="10">
        <v>0</v>
      </c>
      <c r="BA29" s="10"/>
      <c r="BB29" s="10">
        <v>980</v>
      </c>
      <c r="BC29" s="10">
        <v>1000</v>
      </c>
      <c r="BD29" s="10">
        <v>70</v>
      </c>
      <c r="BE29" s="10">
        <f>BD29/BC29*1000</f>
        <v>70</v>
      </c>
      <c r="BF29" s="10">
        <v>155</v>
      </c>
      <c r="BG29" s="10">
        <v>90</v>
      </c>
      <c r="BH29" s="10">
        <v>405</v>
      </c>
      <c r="BI29" s="10">
        <f>BH29/BG29*1000</f>
        <v>4500</v>
      </c>
      <c r="BJ29" s="10"/>
      <c r="BK29" s="10"/>
      <c r="BL29" s="10"/>
      <c r="BM29" s="10"/>
      <c r="BN29" s="10">
        <f aca="true" t="shared" si="47" ref="BN29:BP30">BJ29+BF29+BB29+AX29+AT29</f>
        <v>1185</v>
      </c>
      <c r="BO29" s="10">
        <f t="shared" si="47"/>
        <v>1090</v>
      </c>
      <c r="BP29" s="10">
        <f t="shared" si="47"/>
        <v>475</v>
      </c>
      <c r="BQ29" s="10">
        <f t="shared" si="28"/>
        <v>435.7798165137615</v>
      </c>
      <c r="BR29" s="10">
        <v>104</v>
      </c>
      <c r="BS29" s="10">
        <v>3546</v>
      </c>
      <c r="BT29" s="10">
        <v>36194</v>
      </c>
      <c r="BU29" s="10">
        <f t="shared" si="29"/>
        <v>10206.993795826284</v>
      </c>
      <c r="BV29" s="10">
        <v>22</v>
      </c>
      <c r="BW29" s="10">
        <v>164</v>
      </c>
      <c r="BX29" s="10">
        <v>2069</v>
      </c>
      <c r="BY29" s="10">
        <f t="shared" si="30"/>
        <v>12615.853658536585</v>
      </c>
      <c r="BZ29" s="10">
        <v>2</v>
      </c>
      <c r="CA29" s="10">
        <v>175</v>
      </c>
      <c r="CB29" s="10">
        <v>1312</v>
      </c>
      <c r="CC29" s="10">
        <f t="shared" si="31"/>
        <v>7497.142857142857</v>
      </c>
      <c r="CD29" s="10">
        <v>4</v>
      </c>
      <c r="CE29" s="10">
        <v>118</v>
      </c>
      <c r="CF29" s="10">
        <v>1136</v>
      </c>
      <c r="CG29" s="10">
        <f t="shared" si="32"/>
        <v>9627.118644067796</v>
      </c>
      <c r="CH29" s="10">
        <v>1</v>
      </c>
      <c r="CI29" s="10">
        <v>182</v>
      </c>
      <c r="CJ29" s="10">
        <v>2693</v>
      </c>
      <c r="CK29" s="10">
        <f t="shared" si="33"/>
        <v>14796.703296703297</v>
      </c>
      <c r="CL29" s="10">
        <v>4</v>
      </c>
      <c r="CM29" s="10">
        <v>346</v>
      </c>
      <c r="CN29" s="10">
        <v>3191</v>
      </c>
      <c r="CO29" s="10">
        <f t="shared" si="34"/>
        <v>9222.543352601155</v>
      </c>
      <c r="CP29" s="10">
        <v>47</v>
      </c>
      <c r="CQ29" s="10">
        <v>184</v>
      </c>
      <c r="CR29" s="10">
        <v>1236</v>
      </c>
      <c r="CS29" s="10">
        <f t="shared" si="35"/>
        <v>6717.391304347826</v>
      </c>
      <c r="CT29" s="10">
        <f aca="true" t="shared" si="48" ref="CT29:CV30">CP29+CL29+CH29+CD29+BZ29+BV29+BR29</f>
        <v>184</v>
      </c>
      <c r="CU29" s="10">
        <f t="shared" si="48"/>
        <v>4715</v>
      </c>
      <c r="CV29" s="10">
        <f t="shared" si="48"/>
        <v>47831</v>
      </c>
      <c r="CW29" s="10">
        <f t="shared" si="36"/>
        <v>10144.432661717921</v>
      </c>
      <c r="CX29" s="10">
        <v>4986</v>
      </c>
      <c r="CY29" s="10">
        <v>31635</v>
      </c>
      <c r="CZ29" s="10">
        <v>114980</v>
      </c>
      <c r="DA29" s="10">
        <f t="shared" si="37"/>
        <v>3634.581950371424</v>
      </c>
      <c r="DB29" s="10">
        <v>369</v>
      </c>
      <c r="DC29" s="10">
        <v>1213</v>
      </c>
      <c r="DD29" s="10">
        <v>9603</v>
      </c>
      <c r="DE29" s="10">
        <f t="shared" si="38"/>
        <v>7916.735366859027</v>
      </c>
      <c r="DF29" s="10">
        <v>140</v>
      </c>
      <c r="DG29" s="10">
        <v>117</v>
      </c>
      <c r="DH29" s="10">
        <v>535</v>
      </c>
      <c r="DI29" s="10">
        <f t="shared" si="23"/>
        <v>4572.649572649572</v>
      </c>
      <c r="DJ29" s="10">
        <v>4</v>
      </c>
      <c r="DK29" s="10">
        <v>0</v>
      </c>
      <c r="DL29" s="10">
        <v>0</v>
      </c>
      <c r="DM29" s="10"/>
      <c r="DN29" s="10">
        <v>1200</v>
      </c>
      <c r="DO29" s="10">
        <v>7</v>
      </c>
      <c r="DP29" s="10">
        <v>10</v>
      </c>
      <c r="DQ29" s="10">
        <f aca="true" t="shared" si="49" ref="DQ29:DQ41">DP29/DO29*1000</f>
        <v>1428.5714285714287</v>
      </c>
      <c r="DR29" s="10">
        <f aca="true" t="shared" si="50" ref="DR29:DT30">DN29+DJ29+DF29+DB29+CX29</f>
        <v>6699</v>
      </c>
      <c r="DS29" s="10">
        <f t="shared" si="50"/>
        <v>32972</v>
      </c>
      <c r="DT29" s="10">
        <f t="shared" si="50"/>
        <v>125128</v>
      </c>
      <c r="DU29" s="10">
        <f t="shared" si="39"/>
        <v>3794.9775567147885</v>
      </c>
      <c r="DV29" s="10">
        <v>0</v>
      </c>
      <c r="DW29" s="10">
        <v>72</v>
      </c>
      <c r="DX29" s="10">
        <v>407</v>
      </c>
      <c r="DY29" s="10">
        <f t="shared" si="40"/>
        <v>5652.777777777777</v>
      </c>
      <c r="DZ29" s="10">
        <f t="shared" si="41"/>
        <v>8248</v>
      </c>
      <c r="EA29" s="10">
        <f t="shared" si="42"/>
        <v>39555</v>
      </c>
      <c r="EB29" s="10">
        <f t="shared" si="2"/>
        <v>180792.23880597015</v>
      </c>
      <c r="EC29" s="10">
        <f t="shared" si="43"/>
        <v>4570.654501478199</v>
      </c>
    </row>
    <row r="30" spans="1:133" ht="12" customHeight="1">
      <c r="A30" s="2" t="s">
        <v>29</v>
      </c>
      <c r="B30" s="10">
        <v>0</v>
      </c>
      <c r="C30" s="10">
        <v>13</v>
      </c>
      <c r="D30" s="10">
        <v>83</v>
      </c>
      <c r="E30" s="10">
        <f>D30/C30*1000</f>
        <v>6384.615384615385</v>
      </c>
      <c r="F30" s="10"/>
      <c r="G30" s="10"/>
      <c r="H30" s="10"/>
      <c r="I30" s="10"/>
      <c r="J30" s="10">
        <f t="shared" si="44"/>
        <v>0</v>
      </c>
      <c r="K30" s="10">
        <f t="shared" si="44"/>
        <v>13</v>
      </c>
      <c r="L30" s="10">
        <f t="shared" si="44"/>
        <v>83</v>
      </c>
      <c r="M30" s="10">
        <f>L30/K30*1000</f>
        <v>6384.615384615385</v>
      </c>
      <c r="N30" s="10">
        <v>0</v>
      </c>
      <c r="O30" s="10">
        <v>67</v>
      </c>
      <c r="P30" s="10">
        <v>318</v>
      </c>
      <c r="Q30" s="10">
        <f t="shared" si="24"/>
        <v>4746.268656716418</v>
      </c>
      <c r="R30" s="10"/>
      <c r="S30" s="10"/>
      <c r="T30" s="10"/>
      <c r="U30" s="10"/>
      <c r="V30" s="10"/>
      <c r="W30" s="10"/>
      <c r="X30" s="10"/>
      <c r="Y30" s="10"/>
      <c r="Z30" s="10">
        <v>0</v>
      </c>
      <c r="AA30" s="10">
        <v>5</v>
      </c>
      <c r="AB30" s="10">
        <v>38</v>
      </c>
      <c r="AC30" s="10">
        <f>AB30/AA30*1000</f>
        <v>7600</v>
      </c>
      <c r="AD30" s="10">
        <f t="shared" si="45"/>
        <v>0</v>
      </c>
      <c r="AE30" s="10">
        <f t="shared" si="45"/>
        <v>72</v>
      </c>
      <c r="AF30" s="10">
        <f t="shared" si="45"/>
        <v>356</v>
      </c>
      <c r="AG30" s="10">
        <f t="shared" si="25"/>
        <v>4944.444444444444</v>
      </c>
      <c r="AH30" s="10">
        <v>12</v>
      </c>
      <c r="AI30" s="10">
        <v>346</v>
      </c>
      <c r="AJ30" s="10">
        <v>2293</v>
      </c>
      <c r="AK30" s="10">
        <f t="shared" si="26"/>
        <v>6627.167630057803</v>
      </c>
      <c r="AL30" s="10">
        <v>1</v>
      </c>
      <c r="AM30" s="10">
        <v>3</v>
      </c>
      <c r="AN30" s="10">
        <v>9</v>
      </c>
      <c r="AO30" s="10">
        <f>AN30/AM30*1000</f>
        <v>3000</v>
      </c>
      <c r="AP30" s="10">
        <f t="shared" si="46"/>
        <v>13</v>
      </c>
      <c r="AQ30" s="10">
        <f t="shared" si="46"/>
        <v>349</v>
      </c>
      <c r="AR30" s="10">
        <f t="shared" si="46"/>
        <v>2302</v>
      </c>
      <c r="AS30" s="10">
        <f t="shared" si="27"/>
        <v>6595.988538681948</v>
      </c>
      <c r="AT30" s="10"/>
      <c r="AU30" s="10"/>
      <c r="AV30" s="10"/>
      <c r="AW30" s="10"/>
      <c r="AX30" s="10">
        <v>0</v>
      </c>
      <c r="AY30" s="10">
        <v>0</v>
      </c>
      <c r="AZ30" s="10">
        <v>0</v>
      </c>
      <c r="BA30" s="10"/>
      <c r="BB30" s="10">
        <v>3450</v>
      </c>
      <c r="BC30" s="10">
        <v>1980</v>
      </c>
      <c r="BD30" s="10">
        <v>599</v>
      </c>
      <c r="BE30" s="10">
        <f>BD30/BC30*1000</f>
        <v>302.52525252525254</v>
      </c>
      <c r="BF30" s="10">
        <v>26</v>
      </c>
      <c r="BG30" s="10">
        <v>88</v>
      </c>
      <c r="BH30" s="10">
        <v>405</v>
      </c>
      <c r="BI30" s="10">
        <f>BH30/BG30*1000</f>
        <v>4602.272727272728</v>
      </c>
      <c r="BJ30" s="10"/>
      <c r="BK30" s="10"/>
      <c r="BL30" s="10"/>
      <c r="BM30" s="10"/>
      <c r="BN30" s="10">
        <f t="shared" si="47"/>
        <v>3476</v>
      </c>
      <c r="BO30" s="10">
        <f t="shared" si="47"/>
        <v>2068</v>
      </c>
      <c r="BP30" s="10">
        <f t="shared" si="47"/>
        <v>1004</v>
      </c>
      <c r="BQ30" s="10">
        <f t="shared" si="28"/>
        <v>485.49323017408125</v>
      </c>
      <c r="BR30" s="10">
        <v>77</v>
      </c>
      <c r="BS30" s="10">
        <v>3537</v>
      </c>
      <c r="BT30" s="10">
        <v>36676</v>
      </c>
      <c r="BU30" s="10">
        <f t="shared" si="29"/>
        <v>10369.23946847611</v>
      </c>
      <c r="BV30" s="10">
        <v>35</v>
      </c>
      <c r="BW30" s="10">
        <v>174</v>
      </c>
      <c r="BX30" s="10">
        <v>2537</v>
      </c>
      <c r="BY30" s="10">
        <f t="shared" si="30"/>
        <v>14580.459770114941</v>
      </c>
      <c r="BZ30" s="10">
        <v>68</v>
      </c>
      <c r="CA30" s="10">
        <v>164</v>
      </c>
      <c r="CB30" s="10">
        <v>1255</v>
      </c>
      <c r="CC30" s="10">
        <f t="shared" si="31"/>
        <v>7652.4390243902435</v>
      </c>
      <c r="CD30" s="10">
        <v>13</v>
      </c>
      <c r="CE30" s="10">
        <v>118</v>
      </c>
      <c r="CF30" s="10">
        <v>1087</v>
      </c>
      <c r="CG30" s="10">
        <f t="shared" si="32"/>
        <v>9211.864406779661</v>
      </c>
      <c r="CH30" s="10">
        <v>20</v>
      </c>
      <c r="CI30" s="10">
        <v>172</v>
      </c>
      <c r="CJ30" s="10">
        <v>2905</v>
      </c>
      <c r="CK30" s="10">
        <f t="shared" si="33"/>
        <v>16889.53488372093</v>
      </c>
      <c r="CL30" s="10">
        <v>3</v>
      </c>
      <c r="CM30" s="10">
        <v>318</v>
      </c>
      <c r="CN30" s="10">
        <v>2808</v>
      </c>
      <c r="CO30" s="10">
        <f t="shared" si="34"/>
        <v>8830.188679245284</v>
      </c>
      <c r="CP30" s="10">
        <v>265</v>
      </c>
      <c r="CQ30" s="10">
        <v>170</v>
      </c>
      <c r="CR30" s="10">
        <v>599</v>
      </c>
      <c r="CS30" s="10">
        <f t="shared" si="35"/>
        <v>3523.529411764706</v>
      </c>
      <c r="CT30" s="10">
        <f t="shared" si="48"/>
        <v>481</v>
      </c>
      <c r="CU30" s="10">
        <f t="shared" si="48"/>
        <v>4653</v>
      </c>
      <c r="CV30" s="10">
        <f t="shared" si="48"/>
        <v>47867</v>
      </c>
      <c r="CW30" s="10">
        <f t="shared" si="36"/>
        <v>10287.341500107457</v>
      </c>
      <c r="CX30" s="10">
        <v>5372</v>
      </c>
      <c r="CY30" s="10">
        <v>32076</v>
      </c>
      <c r="CZ30" s="10">
        <v>70002</v>
      </c>
      <c r="DA30" s="10">
        <f t="shared" si="37"/>
        <v>2182.3793490460157</v>
      </c>
      <c r="DB30" s="10">
        <v>119</v>
      </c>
      <c r="DC30" s="10">
        <v>1093</v>
      </c>
      <c r="DD30" s="10">
        <v>5707</v>
      </c>
      <c r="DE30" s="10">
        <f t="shared" si="38"/>
        <v>5221.408966148216</v>
      </c>
      <c r="DF30" s="10">
        <v>24</v>
      </c>
      <c r="DG30" s="10">
        <v>53</v>
      </c>
      <c r="DH30" s="10">
        <v>353</v>
      </c>
      <c r="DI30" s="10">
        <f t="shared" si="23"/>
        <v>6660.377358490566</v>
      </c>
      <c r="DJ30" s="10"/>
      <c r="DK30" s="10"/>
      <c r="DL30" s="10"/>
      <c r="DM30" s="10"/>
      <c r="DN30" s="10">
        <v>1985</v>
      </c>
      <c r="DO30" s="10">
        <v>25</v>
      </c>
      <c r="DP30" s="10">
        <v>33</v>
      </c>
      <c r="DQ30" s="10">
        <f t="shared" si="49"/>
        <v>1320</v>
      </c>
      <c r="DR30" s="10">
        <f t="shared" si="50"/>
        <v>7500</v>
      </c>
      <c r="DS30" s="10">
        <f t="shared" si="50"/>
        <v>33247</v>
      </c>
      <c r="DT30" s="10">
        <f t="shared" si="50"/>
        <v>76095</v>
      </c>
      <c r="DU30" s="10">
        <f t="shared" si="39"/>
        <v>2288.777934851265</v>
      </c>
      <c r="DV30" s="10">
        <v>100</v>
      </c>
      <c r="DW30" s="10">
        <v>167</v>
      </c>
      <c r="DX30" s="10">
        <v>289</v>
      </c>
      <c r="DY30" s="10">
        <f t="shared" si="40"/>
        <v>1730.5389221556886</v>
      </c>
      <c r="DZ30" s="10">
        <f t="shared" si="41"/>
        <v>11642</v>
      </c>
      <c r="EA30" s="10">
        <f t="shared" si="42"/>
        <v>40853</v>
      </c>
      <c r="EB30" s="10">
        <f t="shared" si="2"/>
        <v>132584.44444444444</v>
      </c>
      <c r="EC30" s="10">
        <f t="shared" si="43"/>
        <v>3245.402894388281</v>
      </c>
    </row>
    <row r="31" spans="1:133" ht="12" customHeight="1">
      <c r="A31" s="2" t="s">
        <v>27</v>
      </c>
      <c r="B31" s="10">
        <v>0</v>
      </c>
      <c r="C31" s="10">
        <v>13</v>
      </c>
      <c r="D31" s="10">
        <v>84</v>
      </c>
      <c r="E31" s="10">
        <f>D31/C31*1000</f>
        <v>6461.538461538462</v>
      </c>
      <c r="F31" s="10"/>
      <c r="G31" s="10"/>
      <c r="H31" s="10"/>
      <c r="I31" s="10"/>
      <c r="J31" s="10">
        <f aca="true" t="shared" si="51" ref="J31:J41">F31+B31</f>
        <v>0</v>
      </c>
      <c r="K31" s="10">
        <f aca="true" t="shared" si="52" ref="K31:K41">G31+C31</f>
        <v>13</v>
      </c>
      <c r="L31" s="10">
        <f aca="true" t="shared" si="53" ref="L31:L41">H31+D31</f>
        <v>84</v>
      </c>
      <c r="M31" s="10">
        <f>L31/K31*1000</f>
        <v>6461.538461538462</v>
      </c>
      <c r="N31" s="10">
        <v>3</v>
      </c>
      <c r="O31" s="10">
        <v>59</v>
      </c>
      <c r="P31" s="10">
        <v>294</v>
      </c>
      <c r="Q31" s="10">
        <f t="shared" si="24"/>
        <v>4983.050847457627</v>
      </c>
      <c r="R31" s="10"/>
      <c r="S31" s="10"/>
      <c r="T31" s="10"/>
      <c r="U31" s="10"/>
      <c r="V31" s="10">
        <v>1</v>
      </c>
      <c r="W31" s="10"/>
      <c r="X31" s="10"/>
      <c r="Y31" s="10"/>
      <c r="Z31" s="10">
        <v>0</v>
      </c>
      <c r="AA31" s="10">
        <v>5</v>
      </c>
      <c r="AB31" s="10">
        <v>0</v>
      </c>
      <c r="AC31" s="10">
        <f>AB31/AA31*1000</f>
        <v>0</v>
      </c>
      <c r="AD31" s="10">
        <f aca="true" t="shared" si="54" ref="AD31:AD41">Z31+V31+R31+N31</f>
        <v>4</v>
      </c>
      <c r="AE31" s="10">
        <f aca="true" t="shared" si="55" ref="AE31:AE41">AA31+W31+S31+O31</f>
        <v>64</v>
      </c>
      <c r="AF31" s="10">
        <f aca="true" t="shared" si="56" ref="AF31:AF41">AB31+X31+T31+P31</f>
        <v>294</v>
      </c>
      <c r="AG31" s="10">
        <f t="shared" si="25"/>
        <v>4593.75</v>
      </c>
      <c r="AH31" s="10">
        <v>21</v>
      </c>
      <c r="AI31" s="10">
        <v>301</v>
      </c>
      <c r="AJ31" s="10">
        <v>2171</v>
      </c>
      <c r="AK31" s="10">
        <f t="shared" si="26"/>
        <v>7212.624584717608</v>
      </c>
      <c r="AL31" s="10">
        <v>1</v>
      </c>
      <c r="AM31" s="10">
        <v>3</v>
      </c>
      <c r="AN31" s="10">
        <v>9</v>
      </c>
      <c r="AO31" s="10">
        <f>AN31/AM31*1000</f>
        <v>3000</v>
      </c>
      <c r="AP31" s="10">
        <f aca="true" t="shared" si="57" ref="AP31:AP41">AL31+AH31</f>
        <v>22</v>
      </c>
      <c r="AQ31" s="10">
        <f aca="true" t="shared" si="58" ref="AQ31:AQ41">AM31+AI31</f>
        <v>304</v>
      </c>
      <c r="AR31" s="10">
        <f aca="true" t="shared" si="59" ref="AR31:AR41">AN31+AJ31</f>
        <v>2180</v>
      </c>
      <c r="AS31" s="10">
        <f t="shared" si="27"/>
        <v>7171.0526315789475</v>
      </c>
      <c r="AT31" s="10"/>
      <c r="AU31" s="10"/>
      <c r="AV31" s="10"/>
      <c r="AW31" s="10"/>
      <c r="AX31" s="10">
        <v>1</v>
      </c>
      <c r="AY31" s="10">
        <v>0</v>
      </c>
      <c r="AZ31" s="10">
        <v>0</v>
      </c>
      <c r="BA31" s="10"/>
      <c r="BB31" s="10">
        <v>830</v>
      </c>
      <c r="BC31" s="10">
        <v>3600</v>
      </c>
      <c r="BD31" s="10">
        <v>1800</v>
      </c>
      <c r="BE31" s="10">
        <f>BD31/BC31*1000</f>
        <v>500</v>
      </c>
      <c r="BF31" s="10">
        <v>23</v>
      </c>
      <c r="BG31" s="10">
        <v>88</v>
      </c>
      <c r="BH31" s="10">
        <v>404</v>
      </c>
      <c r="BI31" s="10">
        <f>BH31/BG31*1000</f>
        <v>4590.909090909091</v>
      </c>
      <c r="BJ31" s="10"/>
      <c r="BK31" s="10"/>
      <c r="BL31" s="10"/>
      <c r="BM31" s="10"/>
      <c r="BN31" s="10">
        <f aca="true" t="shared" si="60" ref="BN31:BN41">BJ31+BF31+BB31+AX31+AT31</f>
        <v>854</v>
      </c>
      <c r="BO31" s="10">
        <f aca="true" t="shared" si="61" ref="BO31:BO41">BK31+BG31+BC31+AY31+AU31</f>
        <v>3688</v>
      </c>
      <c r="BP31" s="10">
        <f aca="true" t="shared" si="62" ref="BP31:BP41">BL31+BH31+BD31+AZ31+AV31</f>
        <v>2204</v>
      </c>
      <c r="BQ31" s="10">
        <f t="shared" si="28"/>
        <v>597.6138828633406</v>
      </c>
      <c r="BR31" s="10">
        <v>82</v>
      </c>
      <c r="BS31" s="10">
        <v>3030</v>
      </c>
      <c r="BT31" s="10">
        <v>37236</v>
      </c>
      <c r="BU31" s="10">
        <f t="shared" si="29"/>
        <v>12289.10891089109</v>
      </c>
      <c r="BV31" s="10">
        <v>22</v>
      </c>
      <c r="BW31" s="10">
        <v>187</v>
      </c>
      <c r="BX31" s="10">
        <v>2669</v>
      </c>
      <c r="BY31" s="10">
        <f t="shared" si="30"/>
        <v>14272.727272727274</v>
      </c>
      <c r="BZ31" s="10">
        <v>51</v>
      </c>
      <c r="CA31" s="10">
        <v>157</v>
      </c>
      <c r="CB31" s="10">
        <v>1108</v>
      </c>
      <c r="CC31" s="10">
        <f t="shared" si="31"/>
        <v>7057.324840764331</v>
      </c>
      <c r="CD31" s="10">
        <v>16</v>
      </c>
      <c r="CE31" s="10">
        <v>117</v>
      </c>
      <c r="CF31" s="10">
        <v>1265</v>
      </c>
      <c r="CG31" s="10">
        <f t="shared" si="32"/>
        <v>10811.965811965812</v>
      </c>
      <c r="CH31" s="10">
        <v>19</v>
      </c>
      <c r="CI31" s="10">
        <v>176</v>
      </c>
      <c r="CJ31" s="10">
        <v>2935</v>
      </c>
      <c r="CK31" s="10">
        <f t="shared" si="33"/>
        <v>16676.136363636364</v>
      </c>
      <c r="CL31" s="10">
        <v>5</v>
      </c>
      <c r="CM31" s="10">
        <v>314</v>
      </c>
      <c r="CN31" s="10">
        <v>2906</v>
      </c>
      <c r="CO31" s="10">
        <f t="shared" si="34"/>
        <v>9254.777070063694</v>
      </c>
      <c r="CP31" s="10">
        <v>260</v>
      </c>
      <c r="CQ31" s="10">
        <v>175</v>
      </c>
      <c r="CR31" s="10">
        <v>1254</v>
      </c>
      <c r="CS31" s="10">
        <f t="shared" si="35"/>
        <v>7165.714285714285</v>
      </c>
      <c r="CT31" s="10">
        <f aca="true" t="shared" si="63" ref="CT31:CV35">CP31+CL31+CH31+CD31+BZ31+BV31+BR31</f>
        <v>455</v>
      </c>
      <c r="CU31" s="10">
        <f t="shared" si="63"/>
        <v>4156</v>
      </c>
      <c r="CV31" s="10">
        <f t="shared" si="63"/>
        <v>49373</v>
      </c>
      <c r="CW31" s="10">
        <f t="shared" si="36"/>
        <v>11879.932627526468</v>
      </c>
      <c r="CX31" s="10">
        <v>5891</v>
      </c>
      <c r="CY31" s="10">
        <v>23921</v>
      </c>
      <c r="CZ31" s="10">
        <v>70486</v>
      </c>
      <c r="DA31" s="10">
        <f t="shared" si="37"/>
        <v>2946.615944149492</v>
      </c>
      <c r="DB31" s="10">
        <v>483</v>
      </c>
      <c r="DC31" s="10">
        <v>1146</v>
      </c>
      <c r="DD31" s="10">
        <v>6967</v>
      </c>
      <c r="DE31" s="10">
        <f t="shared" si="38"/>
        <v>6079.406631762652</v>
      </c>
      <c r="DF31" s="10">
        <v>86</v>
      </c>
      <c r="DG31" s="10">
        <v>67</v>
      </c>
      <c r="DH31" s="10">
        <v>324</v>
      </c>
      <c r="DI31" s="10">
        <f t="shared" si="23"/>
        <v>4835.820895522388</v>
      </c>
      <c r="DJ31" s="10">
        <v>18</v>
      </c>
      <c r="DK31" s="10"/>
      <c r="DL31" s="10"/>
      <c r="DM31" s="10"/>
      <c r="DN31" s="10">
        <v>5134</v>
      </c>
      <c r="DO31" s="10">
        <v>32</v>
      </c>
      <c r="DP31" s="10">
        <v>62</v>
      </c>
      <c r="DQ31" s="10">
        <f t="shared" si="49"/>
        <v>1937.5</v>
      </c>
      <c r="DR31" s="10">
        <f aca="true" t="shared" si="64" ref="DR31:DT35">DN31+DJ31+DF31+DB31+CX31</f>
        <v>11612</v>
      </c>
      <c r="DS31" s="10">
        <f t="shared" si="64"/>
        <v>25166</v>
      </c>
      <c r="DT31" s="10">
        <f t="shared" si="64"/>
        <v>77839</v>
      </c>
      <c r="DU31" s="10">
        <f t="shared" si="39"/>
        <v>3093.022331717397</v>
      </c>
      <c r="DV31" s="10">
        <v>137</v>
      </c>
      <c r="DW31" s="10">
        <v>167</v>
      </c>
      <c r="DX31" s="10">
        <v>329</v>
      </c>
      <c r="DY31" s="10">
        <f t="shared" si="40"/>
        <v>1970.0598802395211</v>
      </c>
      <c r="DZ31" s="10">
        <f t="shared" si="41"/>
        <v>13144</v>
      </c>
      <c r="EA31" s="10">
        <f t="shared" si="42"/>
        <v>33788</v>
      </c>
      <c r="EB31" s="10">
        <f t="shared" si="2"/>
        <v>136602.75</v>
      </c>
      <c r="EC31" s="10">
        <f t="shared" si="43"/>
        <v>4042.936841482183</v>
      </c>
    </row>
    <row r="32" spans="1:133" ht="12" customHeight="1">
      <c r="A32" s="2" t="s">
        <v>28</v>
      </c>
      <c r="B32" s="10"/>
      <c r="C32" s="10">
        <v>4</v>
      </c>
      <c r="D32" s="10">
        <v>20</v>
      </c>
      <c r="E32" s="10">
        <f>D32/C32*1000</f>
        <v>5000</v>
      </c>
      <c r="F32" s="10"/>
      <c r="G32" s="10"/>
      <c r="H32" s="10"/>
      <c r="I32" s="10"/>
      <c r="J32" s="10">
        <f t="shared" si="51"/>
        <v>0</v>
      </c>
      <c r="K32" s="10">
        <f t="shared" si="52"/>
        <v>4</v>
      </c>
      <c r="L32" s="10">
        <f t="shared" si="53"/>
        <v>20</v>
      </c>
      <c r="M32" s="10">
        <f>L32/K32*1000</f>
        <v>5000</v>
      </c>
      <c r="N32" s="10">
        <v>3</v>
      </c>
      <c r="O32" s="10">
        <v>28</v>
      </c>
      <c r="P32" s="10">
        <v>151</v>
      </c>
      <c r="Q32" s="10">
        <f t="shared" si="24"/>
        <v>5392.857142857143</v>
      </c>
      <c r="R32" s="10"/>
      <c r="S32" s="10"/>
      <c r="T32" s="10"/>
      <c r="U32" s="10"/>
      <c r="V32" s="10"/>
      <c r="W32" s="10"/>
      <c r="X32" s="10"/>
      <c r="Y32" s="10"/>
      <c r="Z32" s="10">
        <v>0</v>
      </c>
      <c r="AA32" s="10">
        <v>5</v>
      </c>
      <c r="AB32" s="10">
        <v>38</v>
      </c>
      <c r="AC32" s="10">
        <f>AB32/AA32*1000</f>
        <v>7600</v>
      </c>
      <c r="AD32" s="10">
        <f t="shared" si="54"/>
        <v>3</v>
      </c>
      <c r="AE32" s="10">
        <f t="shared" si="55"/>
        <v>33</v>
      </c>
      <c r="AF32" s="10">
        <f t="shared" si="56"/>
        <v>189</v>
      </c>
      <c r="AG32" s="10">
        <f t="shared" si="25"/>
        <v>5727.272727272728</v>
      </c>
      <c r="AH32" s="10">
        <v>459</v>
      </c>
      <c r="AI32" s="10">
        <v>242</v>
      </c>
      <c r="AJ32" s="10">
        <v>1697</v>
      </c>
      <c r="AK32" s="10">
        <f t="shared" si="26"/>
        <v>7012.396694214875</v>
      </c>
      <c r="AL32" s="10"/>
      <c r="AM32" s="10"/>
      <c r="AN32" s="10"/>
      <c r="AO32" s="10"/>
      <c r="AP32" s="10">
        <f t="shared" si="57"/>
        <v>459</v>
      </c>
      <c r="AQ32" s="10">
        <f t="shared" si="58"/>
        <v>242</v>
      </c>
      <c r="AR32" s="10">
        <f t="shared" si="59"/>
        <v>1697</v>
      </c>
      <c r="AS32" s="10">
        <f t="shared" si="27"/>
        <v>7012.396694214875</v>
      </c>
      <c r="AT32" s="10"/>
      <c r="AU32" s="10"/>
      <c r="AV32" s="10"/>
      <c r="AW32" s="10"/>
      <c r="AX32" s="10">
        <v>12</v>
      </c>
      <c r="AY32" s="10"/>
      <c r="AZ32" s="10"/>
      <c r="BA32" s="10"/>
      <c r="BB32" s="10">
        <v>830</v>
      </c>
      <c r="BC32" s="10">
        <v>3600</v>
      </c>
      <c r="BD32" s="10">
        <v>1800</v>
      </c>
      <c r="BE32" s="10">
        <f>BD32/BC32*1000</f>
        <v>500</v>
      </c>
      <c r="BF32" s="10">
        <v>48</v>
      </c>
      <c r="BG32" s="10">
        <v>63</v>
      </c>
      <c r="BH32" s="10">
        <v>324</v>
      </c>
      <c r="BI32" s="10">
        <f>BH32/BG32*1000</f>
        <v>5142.857142857143</v>
      </c>
      <c r="BJ32" s="10"/>
      <c r="BK32" s="10"/>
      <c r="BL32" s="10"/>
      <c r="BM32" s="10"/>
      <c r="BN32" s="10">
        <f t="shared" si="60"/>
        <v>890</v>
      </c>
      <c r="BO32" s="10">
        <f t="shared" si="61"/>
        <v>3663</v>
      </c>
      <c r="BP32" s="10">
        <f t="shared" si="62"/>
        <v>2124</v>
      </c>
      <c r="BQ32" s="10">
        <f t="shared" si="28"/>
        <v>579.8525798525799</v>
      </c>
      <c r="BR32" s="10">
        <v>86</v>
      </c>
      <c r="BS32" s="10">
        <v>3495</v>
      </c>
      <c r="BT32" s="10">
        <v>45170</v>
      </c>
      <c r="BU32" s="10">
        <f t="shared" si="29"/>
        <v>12924.1773962804</v>
      </c>
      <c r="BV32" s="10">
        <v>27</v>
      </c>
      <c r="BW32" s="10">
        <v>175</v>
      </c>
      <c r="BX32" s="10">
        <v>2565</v>
      </c>
      <c r="BY32" s="10">
        <f t="shared" si="30"/>
        <v>14657.142857142857</v>
      </c>
      <c r="BZ32" s="10">
        <v>71</v>
      </c>
      <c r="CA32" s="10">
        <v>136</v>
      </c>
      <c r="CB32" s="10">
        <v>844</v>
      </c>
      <c r="CC32" s="10">
        <f t="shared" si="31"/>
        <v>6205.882352941177</v>
      </c>
      <c r="CD32" s="10">
        <v>16</v>
      </c>
      <c r="CE32" s="10">
        <v>84</v>
      </c>
      <c r="CF32" s="10">
        <v>871</v>
      </c>
      <c r="CG32" s="10">
        <f t="shared" si="32"/>
        <v>10369.047619047618</v>
      </c>
      <c r="CH32" s="10">
        <v>17</v>
      </c>
      <c r="CI32" s="10">
        <v>178</v>
      </c>
      <c r="CJ32" s="10">
        <v>2977</v>
      </c>
      <c r="CK32" s="10">
        <f t="shared" si="33"/>
        <v>16724.719101123595</v>
      </c>
      <c r="CL32" s="10">
        <v>9</v>
      </c>
      <c r="CM32" s="10">
        <v>287</v>
      </c>
      <c r="CN32" s="10">
        <v>2722</v>
      </c>
      <c r="CO32" s="10">
        <f t="shared" si="34"/>
        <v>9484.320557491288</v>
      </c>
      <c r="CP32" s="10">
        <v>250</v>
      </c>
      <c r="CQ32" s="10">
        <v>176</v>
      </c>
      <c r="CR32" s="10">
        <v>1269</v>
      </c>
      <c r="CS32" s="10">
        <f t="shared" si="35"/>
        <v>7210.227272727272</v>
      </c>
      <c r="CT32" s="10">
        <f t="shared" si="63"/>
        <v>476</v>
      </c>
      <c r="CU32" s="10">
        <f t="shared" si="63"/>
        <v>4531</v>
      </c>
      <c r="CV32" s="10">
        <f t="shared" si="63"/>
        <v>56418</v>
      </c>
      <c r="CW32" s="10">
        <f t="shared" si="36"/>
        <v>12451.555947914369</v>
      </c>
      <c r="CX32" s="10">
        <v>7229</v>
      </c>
      <c r="CY32" s="10">
        <v>24125</v>
      </c>
      <c r="CZ32" s="10">
        <v>102492</v>
      </c>
      <c r="DA32" s="10">
        <f t="shared" si="37"/>
        <v>4248.373056994818</v>
      </c>
      <c r="DB32" s="10">
        <v>451</v>
      </c>
      <c r="DC32" s="10">
        <v>1196</v>
      </c>
      <c r="DD32" s="10">
        <v>8622</v>
      </c>
      <c r="DE32" s="10">
        <f t="shared" si="38"/>
        <v>7209.030100334448</v>
      </c>
      <c r="DF32" s="10">
        <v>101</v>
      </c>
      <c r="DG32" s="10">
        <v>78</v>
      </c>
      <c r="DH32" s="10">
        <v>366</v>
      </c>
      <c r="DI32" s="10">
        <f t="shared" si="23"/>
        <v>4692.307692307692</v>
      </c>
      <c r="DJ32" s="10">
        <v>27</v>
      </c>
      <c r="DK32" s="10">
        <v>5</v>
      </c>
      <c r="DL32" s="10">
        <v>5</v>
      </c>
      <c r="DM32" s="10">
        <f>DL32/DK32*1000</f>
        <v>1000</v>
      </c>
      <c r="DN32" s="10">
        <v>6482</v>
      </c>
      <c r="DO32" s="10">
        <v>1403</v>
      </c>
      <c r="DP32" s="10">
        <v>2105</v>
      </c>
      <c r="DQ32" s="10">
        <f t="shared" si="49"/>
        <v>1500.3563791874556</v>
      </c>
      <c r="DR32" s="10">
        <f t="shared" si="64"/>
        <v>14290</v>
      </c>
      <c r="DS32" s="10">
        <f t="shared" si="64"/>
        <v>26807</v>
      </c>
      <c r="DT32" s="10">
        <f t="shared" si="64"/>
        <v>113590</v>
      </c>
      <c r="DU32" s="10">
        <f t="shared" si="39"/>
        <v>4237.326071548476</v>
      </c>
      <c r="DV32" s="10">
        <v>130</v>
      </c>
      <c r="DW32" s="10">
        <v>199</v>
      </c>
      <c r="DX32" s="10">
        <v>591</v>
      </c>
      <c r="DY32" s="10">
        <f t="shared" si="40"/>
        <v>2969.849246231156</v>
      </c>
      <c r="DZ32" s="10">
        <f t="shared" si="41"/>
        <v>16278</v>
      </c>
      <c r="EA32" s="10">
        <f t="shared" si="42"/>
        <v>35635</v>
      </c>
      <c r="EB32" s="10">
        <f t="shared" si="2"/>
        <v>180167.27272727274</v>
      </c>
      <c r="EC32" s="10">
        <f t="shared" si="43"/>
        <v>5055.9077515721265</v>
      </c>
    </row>
    <row r="33" spans="1:133" ht="12" customHeight="1">
      <c r="A33" s="2" t="s">
        <v>65</v>
      </c>
      <c r="B33" s="10">
        <v>0</v>
      </c>
      <c r="C33" s="10">
        <v>0</v>
      </c>
      <c r="D33" s="10">
        <v>0</v>
      </c>
      <c r="E33" s="10"/>
      <c r="F33" s="10"/>
      <c r="G33" s="10"/>
      <c r="H33" s="10"/>
      <c r="I33" s="10"/>
      <c r="J33" s="10">
        <f t="shared" si="51"/>
        <v>0</v>
      </c>
      <c r="K33" s="10">
        <f t="shared" si="52"/>
        <v>0</v>
      </c>
      <c r="L33" s="10">
        <f t="shared" si="53"/>
        <v>0</v>
      </c>
      <c r="M33" s="10"/>
      <c r="N33" s="10">
        <v>23</v>
      </c>
      <c r="O33" s="10">
        <v>26</v>
      </c>
      <c r="P33" s="10">
        <v>138</v>
      </c>
      <c r="Q33" s="10">
        <f t="shared" si="24"/>
        <v>5307.692307692308</v>
      </c>
      <c r="R33" s="10"/>
      <c r="S33" s="10"/>
      <c r="T33" s="10"/>
      <c r="U33" s="10"/>
      <c r="V33" s="10">
        <v>2</v>
      </c>
      <c r="W33" s="10"/>
      <c r="X33" s="10"/>
      <c r="Y33" s="10"/>
      <c r="Z33" s="10"/>
      <c r="AA33" s="10"/>
      <c r="AB33" s="10"/>
      <c r="AC33" s="10"/>
      <c r="AD33" s="10">
        <f t="shared" si="54"/>
        <v>25</v>
      </c>
      <c r="AE33" s="10">
        <f t="shared" si="55"/>
        <v>26</v>
      </c>
      <c r="AF33" s="10">
        <f t="shared" si="56"/>
        <v>138</v>
      </c>
      <c r="AG33" s="10">
        <f t="shared" si="25"/>
        <v>5307.692307692308</v>
      </c>
      <c r="AH33" s="10">
        <v>64</v>
      </c>
      <c r="AI33" s="10">
        <v>238</v>
      </c>
      <c r="AJ33" s="10">
        <v>1783</v>
      </c>
      <c r="AK33" s="10">
        <f t="shared" si="26"/>
        <v>7491.596638655462</v>
      </c>
      <c r="AL33" s="10">
        <v>15</v>
      </c>
      <c r="AM33" s="10"/>
      <c r="AN33" s="10"/>
      <c r="AO33" s="10"/>
      <c r="AP33" s="10">
        <f t="shared" si="57"/>
        <v>79</v>
      </c>
      <c r="AQ33" s="10">
        <f t="shared" si="58"/>
        <v>238</v>
      </c>
      <c r="AR33" s="10">
        <f t="shared" si="59"/>
        <v>1783</v>
      </c>
      <c r="AS33" s="10">
        <f t="shared" si="27"/>
        <v>7491.596638655462</v>
      </c>
      <c r="AT33" s="10"/>
      <c r="AU33" s="10"/>
      <c r="AV33" s="10"/>
      <c r="AW33" s="10"/>
      <c r="AX33" s="10">
        <v>4</v>
      </c>
      <c r="AY33" s="10">
        <v>6</v>
      </c>
      <c r="AZ33" s="10">
        <v>22</v>
      </c>
      <c r="BA33" s="10">
        <f>AZ33/AY33*1000</f>
        <v>3666.6666666666665</v>
      </c>
      <c r="BB33" s="10"/>
      <c r="BC33" s="10"/>
      <c r="BD33" s="10"/>
      <c r="BE33" s="10"/>
      <c r="BF33" s="10"/>
      <c r="BG33" s="10">
        <v>53</v>
      </c>
      <c r="BH33" s="10">
        <v>76</v>
      </c>
      <c r="BI33" s="10">
        <v>463</v>
      </c>
      <c r="BJ33" s="10"/>
      <c r="BK33" s="10"/>
      <c r="BL33" s="10"/>
      <c r="BM33" s="10"/>
      <c r="BN33" s="10">
        <f t="shared" si="60"/>
        <v>4</v>
      </c>
      <c r="BO33" s="10">
        <f t="shared" si="61"/>
        <v>59</v>
      </c>
      <c r="BP33" s="10">
        <f t="shared" si="62"/>
        <v>98</v>
      </c>
      <c r="BQ33" s="10">
        <f t="shared" si="28"/>
        <v>1661.0169491525423</v>
      </c>
      <c r="BR33" s="10">
        <v>94</v>
      </c>
      <c r="BS33" s="10">
        <v>3605</v>
      </c>
      <c r="BT33" s="10">
        <v>44355</v>
      </c>
      <c r="BU33" s="10">
        <f t="shared" si="29"/>
        <v>12303.74479889043</v>
      </c>
      <c r="BV33" s="10">
        <v>21</v>
      </c>
      <c r="BW33" s="10">
        <v>186</v>
      </c>
      <c r="BX33" s="10">
        <v>2417</v>
      </c>
      <c r="BY33" s="10">
        <f t="shared" si="30"/>
        <v>12994.623655913978</v>
      </c>
      <c r="BZ33" s="10">
        <v>59</v>
      </c>
      <c r="CA33" s="10">
        <v>141</v>
      </c>
      <c r="CB33" s="10">
        <v>821</v>
      </c>
      <c r="CC33" s="10">
        <f t="shared" si="31"/>
        <v>5822.695035460993</v>
      </c>
      <c r="CD33" s="10">
        <v>17</v>
      </c>
      <c r="CE33" s="10">
        <v>97</v>
      </c>
      <c r="CF33" s="10">
        <v>1013</v>
      </c>
      <c r="CG33" s="10">
        <f t="shared" si="32"/>
        <v>10443.298969072164</v>
      </c>
      <c r="CH33" s="10">
        <v>12</v>
      </c>
      <c r="CI33" s="10">
        <v>152</v>
      </c>
      <c r="CJ33" s="10">
        <v>2480</v>
      </c>
      <c r="CK33" s="10">
        <f t="shared" si="33"/>
        <v>16315.789473684208</v>
      </c>
      <c r="CL33" s="10">
        <v>9</v>
      </c>
      <c r="CM33" s="10">
        <v>283</v>
      </c>
      <c r="CN33" s="10">
        <v>2412</v>
      </c>
      <c r="CO33" s="10">
        <f t="shared" si="34"/>
        <v>8522.968197879858</v>
      </c>
      <c r="CP33" s="10">
        <v>162</v>
      </c>
      <c r="CQ33" s="10">
        <v>101</v>
      </c>
      <c r="CR33" s="10">
        <v>1120</v>
      </c>
      <c r="CS33" s="10">
        <f t="shared" si="35"/>
        <v>11089.10891089109</v>
      </c>
      <c r="CT33" s="10">
        <f t="shared" si="63"/>
        <v>374</v>
      </c>
      <c r="CU33" s="10">
        <f t="shared" si="63"/>
        <v>4565</v>
      </c>
      <c r="CV33" s="10">
        <f t="shared" si="63"/>
        <v>54618</v>
      </c>
      <c r="CW33" s="10">
        <f t="shared" si="36"/>
        <v>11964.512595837898</v>
      </c>
      <c r="CX33" s="10">
        <v>8747</v>
      </c>
      <c r="CY33" s="10">
        <v>25987</v>
      </c>
      <c r="CZ33" s="10">
        <v>126367</v>
      </c>
      <c r="DA33" s="10">
        <f t="shared" si="37"/>
        <v>4862.70058105976</v>
      </c>
      <c r="DB33" s="10">
        <v>252</v>
      </c>
      <c r="DC33" s="10">
        <v>1173</v>
      </c>
      <c r="DD33" s="10">
        <v>10018</v>
      </c>
      <c r="DE33" s="10">
        <f t="shared" si="38"/>
        <v>8540.494458653026</v>
      </c>
      <c r="DF33" s="10">
        <v>92</v>
      </c>
      <c r="DG33" s="10">
        <v>55</v>
      </c>
      <c r="DH33" s="10">
        <v>264</v>
      </c>
      <c r="DI33" s="10">
        <f t="shared" si="23"/>
        <v>4800</v>
      </c>
      <c r="DJ33" s="10">
        <v>8</v>
      </c>
      <c r="DK33" s="10">
        <v>5</v>
      </c>
      <c r="DL33" s="10">
        <v>3</v>
      </c>
      <c r="DM33" s="10">
        <f>DL33/DK33*1000</f>
        <v>600</v>
      </c>
      <c r="DN33" s="10">
        <v>4479</v>
      </c>
      <c r="DO33" s="10">
        <v>200</v>
      </c>
      <c r="DP33" s="10">
        <v>185</v>
      </c>
      <c r="DQ33" s="10">
        <f t="shared" si="49"/>
        <v>925</v>
      </c>
      <c r="DR33" s="10">
        <f t="shared" si="64"/>
        <v>13578</v>
      </c>
      <c r="DS33" s="10">
        <f t="shared" si="64"/>
        <v>27420</v>
      </c>
      <c r="DT33" s="10">
        <f t="shared" si="64"/>
        <v>136837</v>
      </c>
      <c r="DU33" s="10">
        <f t="shared" si="39"/>
        <v>4990.408460977389</v>
      </c>
      <c r="DV33" s="10">
        <v>37</v>
      </c>
      <c r="DW33" s="10">
        <v>97</v>
      </c>
      <c r="DX33" s="10">
        <v>330</v>
      </c>
      <c r="DY33" s="10">
        <f t="shared" si="40"/>
        <v>3402.061855670103</v>
      </c>
      <c r="DZ33" s="10">
        <f t="shared" si="41"/>
        <v>14098</v>
      </c>
      <c r="EA33" s="10">
        <f t="shared" si="42"/>
        <v>32517</v>
      </c>
      <c r="EB33" s="10">
        <f t="shared" si="2"/>
        <v>198973.6923076923</v>
      </c>
      <c r="EC33" s="10">
        <f t="shared" si="43"/>
        <v>6119.066713032947</v>
      </c>
    </row>
    <row r="34" spans="1:133" ht="12" customHeight="1">
      <c r="A34" s="2" t="s">
        <v>79</v>
      </c>
      <c r="B34" s="10">
        <v>22</v>
      </c>
      <c r="C34" s="10"/>
      <c r="D34" s="10"/>
      <c r="E34" s="10"/>
      <c r="F34" s="10"/>
      <c r="G34" s="10"/>
      <c r="H34" s="10"/>
      <c r="I34" s="10"/>
      <c r="J34" s="10">
        <f t="shared" si="51"/>
        <v>22</v>
      </c>
      <c r="K34" s="10">
        <f t="shared" si="52"/>
        <v>0</v>
      </c>
      <c r="L34" s="10">
        <f t="shared" si="53"/>
        <v>0</v>
      </c>
      <c r="M34" s="10"/>
      <c r="N34" s="10">
        <v>37</v>
      </c>
      <c r="O34" s="10">
        <v>43</v>
      </c>
      <c r="P34" s="10">
        <v>192</v>
      </c>
      <c r="Q34" s="10">
        <f t="shared" si="24"/>
        <v>4465.116279069767</v>
      </c>
      <c r="R34" s="10"/>
      <c r="S34" s="10"/>
      <c r="T34" s="10"/>
      <c r="U34" s="10"/>
      <c r="V34" s="10">
        <v>14</v>
      </c>
      <c r="W34" s="10">
        <v>2</v>
      </c>
      <c r="X34" s="10">
        <v>10</v>
      </c>
      <c r="Y34" s="10">
        <f>X34/W34*1000</f>
        <v>5000</v>
      </c>
      <c r="Z34" s="10">
        <v>4</v>
      </c>
      <c r="AA34" s="10"/>
      <c r="AB34" s="10"/>
      <c r="AC34" s="10"/>
      <c r="AD34" s="10">
        <f t="shared" si="54"/>
        <v>55</v>
      </c>
      <c r="AE34" s="10">
        <f t="shared" si="55"/>
        <v>45</v>
      </c>
      <c r="AF34" s="10">
        <f t="shared" si="56"/>
        <v>202</v>
      </c>
      <c r="AG34" s="10">
        <f t="shared" si="25"/>
        <v>4488.888888888889</v>
      </c>
      <c r="AH34" s="10">
        <v>287</v>
      </c>
      <c r="AI34" s="10">
        <v>235</v>
      </c>
      <c r="AJ34" s="10">
        <v>1656</v>
      </c>
      <c r="AK34" s="10">
        <f t="shared" si="26"/>
        <v>7046.808510638299</v>
      </c>
      <c r="AL34" s="10">
        <v>27</v>
      </c>
      <c r="AM34" s="10"/>
      <c r="AN34" s="10"/>
      <c r="AO34" s="10"/>
      <c r="AP34" s="10">
        <f t="shared" si="57"/>
        <v>314</v>
      </c>
      <c r="AQ34" s="10">
        <f t="shared" si="58"/>
        <v>235</v>
      </c>
      <c r="AR34" s="10">
        <f t="shared" si="59"/>
        <v>1656</v>
      </c>
      <c r="AS34" s="10">
        <f t="shared" si="27"/>
        <v>7046.808510638299</v>
      </c>
      <c r="AT34" s="10"/>
      <c r="AU34" s="10"/>
      <c r="AV34" s="10"/>
      <c r="AW34" s="10"/>
      <c r="AX34" s="10">
        <v>26</v>
      </c>
      <c r="AY34" s="10">
        <v>6</v>
      </c>
      <c r="AZ34" s="10">
        <v>24</v>
      </c>
      <c r="BA34" s="10">
        <f>AZ34/AY34*1000</f>
        <v>4000</v>
      </c>
      <c r="BB34" s="10"/>
      <c r="BC34" s="10"/>
      <c r="BD34" s="10"/>
      <c r="BE34" s="10"/>
      <c r="BF34" s="10">
        <v>148</v>
      </c>
      <c r="BG34" s="10">
        <v>89</v>
      </c>
      <c r="BH34" s="10">
        <v>450</v>
      </c>
      <c r="BI34" s="10">
        <f>BH34/BG34*1000</f>
        <v>5056.179775280899</v>
      </c>
      <c r="BJ34" s="10">
        <v>2550</v>
      </c>
      <c r="BK34" s="10">
        <v>4800</v>
      </c>
      <c r="BL34" s="10">
        <v>3000</v>
      </c>
      <c r="BM34" s="10">
        <f>BL34/BK34*1000</f>
        <v>625</v>
      </c>
      <c r="BN34" s="10">
        <f t="shared" si="60"/>
        <v>2724</v>
      </c>
      <c r="BO34" s="10">
        <f t="shared" si="61"/>
        <v>4895</v>
      </c>
      <c r="BP34" s="10">
        <f t="shared" si="62"/>
        <v>3474</v>
      </c>
      <c r="BQ34" s="10">
        <f t="shared" si="28"/>
        <v>709.7037793667007</v>
      </c>
      <c r="BR34" s="10">
        <v>112</v>
      </c>
      <c r="BS34" s="10">
        <v>3644</v>
      </c>
      <c r="BT34" s="10">
        <v>49496</v>
      </c>
      <c r="BU34" s="10">
        <f t="shared" si="29"/>
        <v>13582.875960482985</v>
      </c>
      <c r="BV34" s="10">
        <v>71</v>
      </c>
      <c r="BW34" s="10">
        <v>206</v>
      </c>
      <c r="BX34" s="10">
        <v>2610</v>
      </c>
      <c r="BY34" s="10">
        <f t="shared" si="30"/>
        <v>12669.902912621359</v>
      </c>
      <c r="BZ34" s="10">
        <v>57</v>
      </c>
      <c r="CA34" s="10">
        <v>148</v>
      </c>
      <c r="CB34" s="10">
        <v>1183</v>
      </c>
      <c r="CC34" s="10">
        <f t="shared" si="31"/>
        <v>7993.243243243243</v>
      </c>
      <c r="CD34" s="10">
        <v>40</v>
      </c>
      <c r="CE34" s="10">
        <v>102</v>
      </c>
      <c r="CF34" s="10">
        <v>1110</v>
      </c>
      <c r="CG34" s="10">
        <f t="shared" si="32"/>
        <v>10882.35294117647</v>
      </c>
      <c r="CH34" s="10">
        <v>15</v>
      </c>
      <c r="CI34" s="10">
        <v>157</v>
      </c>
      <c r="CJ34" s="10">
        <v>2732</v>
      </c>
      <c r="CK34" s="10">
        <f t="shared" si="33"/>
        <v>17401.273885350318</v>
      </c>
      <c r="CL34" s="10">
        <v>21</v>
      </c>
      <c r="CM34" s="10">
        <v>284</v>
      </c>
      <c r="CN34" s="10">
        <v>2996</v>
      </c>
      <c r="CO34" s="10">
        <f t="shared" si="34"/>
        <v>10549.295774647888</v>
      </c>
      <c r="CP34" s="10">
        <v>107</v>
      </c>
      <c r="CQ34" s="10">
        <v>174</v>
      </c>
      <c r="CR34" s="10">
        <v>2154</v>
      </c>
      <c r="CS34" s="10">
        <f t="shared" si="35"/>
        <v>12379.310344827585</v>
      </c>
      <c r="CT34" s="10">
        <f t="shared" si="63"/>
        <v>423</v>
      </c>
      <c r="CU34" s="10">
        <f t="shared" si="63"/>
        <v>4715</v>
      </c>
      <c r="CV34" s="10">
        <f t="shared" si="63"/>
        <v>62281</v>
      </c>
      <c r="CW34" s="10">
        <f t="shared" si="36"/>
        <v>13209.119830328738</v>
      </c>
      <c r="CX34" s="10">
        <v>9844</v>
      </c>
      <c r="CY34" s="10">
        <v>25987</v>
      </c>
      <c r="CZ34" s="10">
        <v>142529</v>
      </c>
      <c r="DA34" s="10">
        <f t="shared" si="37"/>
        <v>5484.62692884904</v>
      </c>
      <c r="DB34" s="10">
        <v>335</v>
      </c>
      <c r="DC34" s="10">
        <v>1386</v>
      </c>
      <c r="DD34" s="10">
        <v>10538</v>
      </c>
      <c r="DE34" s="10">
        <f t="shared" si="38"/>
        <v>7603.174603174602</v>
      </c>
      <c r="DF34" s="10">
        <v>207</v>
      </c>
      <c r="DG34" s="10">
        <v>235</v>
      </c>
      <c r="DH34" s="10">
        <v>446</v>
      </c>
      <c r="DI34" s="10">
        <f t="shared" si="23"/>
        <v>1897.872340425532</v>
      </c>
      <c r="DJ34" s="10">
        <v>28</v>
      </c>
      <c r="DK34" s="10">
        <v>5</v>
      </c>
      <c r="DL34" s="10">
        <v>7</v>
      </c>
      <c r="DM34" s="10">
        <f>DL34/DK34*1000</f>
        <v>1400</v>
      </c>
      <c r="DN34" s="10">
        <v>7888</v>
      </c>
      <c r="DO34" s="10">
        <v>398</v>
      </c>
      <c r="DP34" s="10">
        <v>229</v>
      </c>
      <c r="DQ34" s="10">
        <f t="shared" si="49"/>
        <v>575.3768844221105</v>
      </c>
      <c r="DR34" s="10">
        <f t="shared" si="64"/>
        <v>18302</v>
      </c>
      <c r="DS34" s="10">
        <f t="shared" si="64"/>
        <v>28011</v>
      </c>
      <c r="DT34" s="10">
        <f t="shared" si="64"/>
        <v>153749</v>
      </c>
      <c r="DU34" s="10">
        <f t="shared" si="39"/>
        <v>5488.879368819393</v>
      </c>
      <c r="DV34" s="10">
        <v>64</v>
      </c>
      <c r="DW34" s="10">
        <v>121</v>
      </c>
      <c r="DX34" s="10">
        <v>434</v>
      </c>
      <c r="DY34" s="10">
        <f t="shared" si="40"/>
        <v>3586.776859504132</v>
      </c>
      <c r="DZ34" s="10">
        <f t="shared" si="41"/>
        <v>21894</v>
      </c>
      <c r="EA34" s="10">
        <f t="shared" si="42"/>
        <v>38179</v>
      </c>
      <c r="EB34" s="10">
        <f t="shared" si="2"/>
        <v>226082.88888888888</v>
      </c>
      <c r="EC34" s="10">
        <f t="shared" si="43"/>
        <v>5921.6555930980085</v>
      </c>
    </row>
    <row r="35" spans="1:133" ht="12" customHeight="1">
      <c r="A35" s="2" t="s">
        <v>80</v>
      </c>
      <c r="B35" s="10">
        <v>29</v>
      </c>
      <c r="C35" s="10">
        <v>16</v>
      </c>
      <c r="D35" s="10">
        <v>79</v>
      </c>
      <c r="E35" s="10">
        <f>D35/C35*1000</f>
        <v>4937.5</v>
      </c>
      <c r="F35" s="10">
        <v>1</v>
      </c>
      <c r="G35" s="10"/>
      <c r="H35" s="10"/>
      <c r="I35" s="10"/>
      <c r="J35" s="10">
        <f t="shared" si="51"/>
        <v>30</v>
      </c>
      <c r="K35" s="10">
        <f t="shared" si="52"/>
        <v>16</v>
      </c>
      <c r="L35" s="10">
        <f t="shared" si="53"/>
        <v>79</v>
      </c>
      <c r="M35" s="10">
        <f>L35/K35*1000</f>
        <v>4937.5</v>
      </c>
      <c r="N35" s="10">
        <v>18</v>
      </c>
      <c r="O35" s="10">
        <v>16</v>
      </c>
      <c r="P35" s="10">
        <v>125</v>
      </c>
      <c r="Q35" s="10">
        <f t="shared" si="24"/>
        <v>7812.5</v>
      </c>
      <c r="R35" s="10"/>
      <c r="S35" s="10"/>
      <c r="T35" s="10"/>
      <c r="U35" s="10"/>
      <c r="V35" s="10">
        <v>15</v>
      </c>
      <c r="W35" s="10">
        <v>6</v>
      </c>
      <c r="X35" s="10">
        <v>38</v>
      </c>
      <c r="Y35" s="10">
        <f>X35/W35*1000</f>
        <v>6333.333333333333</v>
      </c>
      <c r="Z35" s="10">
        <v>6</v>
      </c>
      <c r="AA35" s="10">
        <v>4</v>
      </c>
      <c r="AB35" s="10">
        <v>18</v>
      </c>
      <c r="AC35" s="10">
        <f>AB35/AA35*1000</f>
        <v>4500</v>
      </c>
      <c r="AD35" s="10">
        <f t="shared" si="54"/>
        <v>39</v>
      </c>
      <c r="AE35" s="10">
        <f t="shared" si="55"/>
        <v>26</v>
      </c>
      <c r="AF35" s="10">
        <f t="shared" si="56"/>
        <v>181</v>
      </c>
      <c r="AG35" s="10">
        <f t="shared" si="25"/>
        <v>6961.538461538462</v>
      </c>
      <c r="AH35" s="10">
        <v>369</v>
      </c>
      <c r="AI35" s="10">
        <v>288</v>
      </c>
      <c r="AJ35" s="10">
        <v>2262</v>
      </c>
      <c r="AK35" s="10">
        <f t="shared" si="26"/>
        <v>7854.166666666667</v>
      </c>
      <c r="AL35" s="10">
        <v>17</v>
      </c>
      <c r="AM35" s="10">
        <v>19</v>
      </c>
      <c r="AN35" s="10">
        <v>62</v>
      </c>
      <c r="AO35" s="10">
        <f>AN35/AM35*1000</f>
        <v>3263.157894736842</v>
      </c>
      <c r="AP35" s="10">
        <f t="shared" si="57"/>
        <v>386</v>
      </c>
      <c r="AQ35" s="10">
        <f t="shared" si="58"/>
        <v>307</v>
      </c>
      <c r="AR35" s="10">
        <f t="shared" si="59"/>
        <v>2324</v>
      </c>
      <c r="AS35" s="10">
        <f t="shared" si="27"/>
        <v>7570.032573289902</v>
      </c>
      <c r="AT35" s="10"/>
      <c r="AU35" s="10"/>
      <c r="AV35" s="10"/>
      <c r="AW35" s="10"/>
      <c r="AX35" s="10">
        <v>20</v>
      </c>
      <c r="AY35" s="10">
        <v>3</v>
      </c>
      <c r="AZ35" s="10">
        <v>7</v>
      </c>
      <c r="BA35" s="10">
        <f>AZ35/AY35*1000</f>
        <v>2333.3333333333335</v>
      </c>
      <c r="BB35" s="10"/>
      <c r="BC35" s="10"/>
      <c r="BD35" s="10"/>
      <c r="BE35" s="10"/>
      <c r="BF35" s="10">
        <v>132</v>
      </c>
      <c r="BG35" s="10">
        <v>220</v>
      </c>
      <c r="BH35" s="10">
        <v>1336</v>
      </c>
      <c r="BI35" s="10">
        <f>BH35/BG35*1000</f>
        <v>6072.727272727272</v>
      </c>
      <c r="BJ35" s="10">
        <v>750</v>
      </c>
      <c r="BK35" s="10">
        <v>6650</v>
      </c>
      <c r="BL35" s="10">
        <v>3970</v>
      </c>
      <c r="BM35" s="10">
        <f>BL35/BK35*1000</f>
        <v>596.9924812030075</v>
      </c>
      <c r="BN35" s="10">
        <f t="shared" si="60"/>
        <v>902</v>
      </c>
      <c r="BO35" s="10">
        <f t="shared" si="61"/>
        <v>6873</v>
      </c>
      <c r="BP35" s="10">
        <f t="shared" si="62"/>
        <v>5313</v>
      </c>
      <c r="BQ35" s="10">
        <f t="shared" si="28"/>
        <v>773.0248799650807</v>
      </c>
      <c r="BR35" s="10">
        <v>143</v>
      </c>
      <c r="BS35" s="10">
        <v>2679</v>
      </c>
      <c r="BT35" s="10">
        <v>35731</v>
      </c>
      <c r="BU35" s="10">
        <f t="shared" si="29"/>
        <v>13337.439343038448</v>
      </c>
      <c r="BV35" s="10">
        <v>83</v>
      </c>
      <c r="BW35" s="10">
        <v>303</v>
      </c>
      <c r="BX35" s="10">
        <v>5108</v>
      </c>
      <c r="BY35" s="10">
        <f t="shared" si="30"/>
        <v>16858.085808580858</v>
      </c>
      <c r="BZ35" s="10">
        <v>58</v>
      </c>
      <c r="CA35" s="10">
        <v>174</v>
      </c>
      <c r="CB35" s="10">
        <v>1226</v>
      </c>
      <c r="CC35" s="10">
        <f t="shared" si="31"/>
        <v>7045.977011494253</v>
      </c>
      <c r="CD35" s="10">
        <v>21</v>
      </c>
      <c r="CE35" s="10">
        <v>160</v>
      </c>
      <c r="CF35" s="10">
        <v>1571</v>
      </c>
      <c r="CG35" s="10">
        <f t="shared" si="32"/>
        <v>9818.75</v>
      </c>
      <c r="CH35" s="10">
        <v>22</v>
      </c>
      <c r="CI35" s="10">
        <v>204</v>
      </c>
      <c r="CJ35" s="10">
        <v>3927</v>
      </c>
      <c r="CK35" s="10">
        <f t="shared" si="33"/>
        <v>19250</v>
      </c>
      <c r="CL35" s="10">
        <v>35</v>
      </c>
      <c r="CM35" s="10">
        <v>241</v>
      </c>
      <c r="CN35" s="10">
        <v>3124</v>
      </c>
      <c r="CO35" s="10">
        <f t="shared" si="34"/>
        <v>12962.655601659751</v>
      </c>
      <c r="CP35" s="10">
        <v>96</v>
      </c>
      <c r="CQ35" s="10">
        <v>336</v>
      </c>
      <c r="CR35" s="10">
        <v>3962</v>
      </c>
      <c r="CS35" s="10">
        <f t="shared" si="35"/>
        <v>11791.666666666666</v>
      </c>
      <c r="CT35" s="10">
        <f t="shared" si="63"/>
        <v>458</v>
      </c>
      <c r="CU35" s="10">
        <f t="shared" si="63"/>
        <v>4097</v>
      </c>
      <c r="CV35" s="10">
        <f t="shared" si="63"/>
        <v>54649</v>
      </c>
      <c r="CW35" s="10">
        <f t="shared" si="36"/>
        <v>13338.78447644618</v>
      </c>
      <c r="CX35" s="10">
        <v>10297</v>
      </c>
      <c r="CY35" s="10">
        <v>27444</v>
      </c>
      <c r="CZ35" s="10">
        <v>145071</v>
      </c>
      <c r="DA35" s="10">
        <f t="shared" si="37"/>
        <v>5286.073458679492</v>
      </c>
      <c r="DB35" s="10">
        <v>162</v>
      </c>
      <c r="DC35" s="10">
        <v>1509</v>
      </c>
      <c r="DD35" s="10">
        <v>9278</v>
      </c>
      <c r="DE35" s="10">
        <f t="shared" si="38"/>
        <v>6148.442677269715</v>
      </c>
      <c r="DF35" s="10">
        <v>162</v>
      </c>
      <c r="DG35" s="10">
        <v>108</v>
      </c>
      <c r="DH35" s="10">
        <v>544</v>
      </c>
      <c r="DI35" s="10">
        <f t="shared" si="23"/>
        <v>5037.037037037037</v>
      </c>
      <c r="DJ35" s="10">
        <v>12</v>
      </c>
      <c r="DK35" s="10">
        <v>10</v>
      </c>
      <c r="DL35" s="10">
        <v>14</v>
      </c>
      <c r="DM35" s="10">
        <f>DL35/DK35*1000</f>
        <v>1400</v>
      </c>
      <c r="DN35" s="10">
        <v>3542</v>
      </c>
      <c r="DO35" s="10">
        <v>703</v>
      </c>
      <c r="DP35" s="10">
        <v>584</v>
      </c>
      <c r="DQ35" s="10">
        <f t="shared" si="49"/>
        <v>830.7254623044097</v>
      </c>
      <c r="DR35" s="10">
        <f t="shared" si="64"/>
        <v>14175</v>
      </c>
      <c r="DS35" s="10">
        <f t="shared" si="64"/>
        <v>29774</v>
      </c>
      <c r="DT35" s="10">
        <f t="shared" si="64"/>
        <v>155491</v>
      </c>
      <c r="DU35" s="10">
        <f t="shared" si="39"/>
        <v>5222.375226707866</v>
      </c>
      <c r="DV35" s="10">
        <v>166</v>
      </c>
      <c r="DW35" s="10">
        <v>171</v>
      </c>
      <c r="DX35" s="10">
        <v>484</v>
      </c>
      <c r="DY35" s="10">
        <f t="shared" si="40"/>
        <v>2830.409356725146</v>
      </c>
      <c r="DZ35" s="10">
        <f t="shared" si="41"/>
        <v>16143</v>
      </c>
      <c r="EA35" s="10">
        <f t="shared" si="42"/>
        <v>41419</v>
      </c>
      <c r="EB35" s="10">
        <f t="shared" si="2"/>
        <v>225301.53846153847</v>
      </c>
      <c r="EC35" s="10">
        <f t="shared" si="43"/>
        <v>5439.569725525446</v>
      </c>
    </row>
    <row r="36" spans="1:133" ht="12" customHeight="1">
      <c r="A36" s="2" t="s">
        <v>81</v>
      </c>
      <c r="B36" s="10"/>
      <c r="C36" s="10"/>
      <c r="D36" s="10"/>
      <c r="E36" s="10"/>
      <c r="F36" s="10"/>
      <c r="G36" s="10"/>
      <c r="H36" s="10"/>
      <c r="I36" s="10"/>
      <c r="J36" s="10">
        <f t="shared" si="51"/>
        <v>0</v>
      </c>
      <c r="K36" s="10">
        <f t="shared" si="52"/>
        <v>0</v>
      </c>
      <c r="L36" s="10">
        <f t="shared" si="53"/>
        <v>0</v>
      </c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>
        <f t="shared" si="54"/>
        <v>0</v>
      </c>
      <c r="AE36" s="10">
        <f t="shared" si="55"/>
        <v>0</v>
      </c>
      <c r="AF36" s="10">
        <f t="shared" si="56"/>
        <v>0</v>
      </c>
      <c r="AG36" s="10"/>
      <c r="AH36" s="10"/>
      <c r="AI36" s="10"/>
      <c r="AJ36" s="10"/>
      <c r="AK36" s="10"/>
      <c r="AL36" s="10"/>
      <c r="AM36" s="10"/>
      <c r="AN36" s="10"/>
      <c r="AO36" s="10"/>
      <c r="AP36" s="10">
        <f t="shared" si="57"/>
        <v>0</v>
      </c>
      <c r="AQ36" s="10">
        <f t="shared" si="58"/>
        <v>0</v>
      </c>
      <c r="AR36" s="10">
        <f t="shared" si="59"/>
        <v>0</v>
      </c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>
        <f t="shared" si="60"/>
        <v>0</v>
      </c>
      <c r="BO36" s="10">
        <f t="shared" si="61"/>
        <v>0</v>
      </c>
      <c r="BP36" s="10">
        <f t="shared" si="62"/>
        <v>0</v>
      </c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 t="s">
        <v>100</v>
      </c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>
        <f t="shared" si="41"/>
        <v>0</v>
      </c>
      <c r="EA36" s="10">
        <f t="shared" si="42"/>
        <v>0</v>
      </c>
      <c r="EB36" s="10">
        <f t="shared" si="2"/>
        <v>0</v>
      </c>
      <c r="EC36" s="10"/>
    </row>
    <row r="37" spans="1:133" ht="12" customHeight="1">
      <c r="A37" s="2" t="s">
        <v>82</v>
      </c>
      <c r="B37" s="10">
        <v>47</v>
      </c>
      <c r="C37" s="10">
        <v>16</v>
      </c>
      <c r="D37" s="10">
        <v>79</v>
      </c>
      <c r="E37" s="10">
        <f>D37/C37*1000</f>
        <v>4937.5</v>
      </c>
      <c r="F37" s="10"/>
      <c r="G37" s="10"/>
      <c r="H37" s="10"/>
      <c r="I37" s="10"/>
      <c r="J37" s="10">
        <f t="shared" si="51"/>
        <v>47</v>
      </c>
      <c r="K37" s="10">
        <f t="shared" si="52"/>
        <v>16</v>
      </c>
      <c r="L37" s="10">
        <f t="shared" si="53"/>
        <v>79</v>
      </c>
      <c r="M37" s="10">
        <f>L37/K37*1000</f>
        <v>4937.5</v>
      </c>
      <c r="N37" s="10">
        <v>49</v>
      </c>
      <c r="O37" s="10">
        <v>19</v>
      </c>
      <c r="P37" s="10">
        <v>143</v>
      </c>
      <c r="Q37" s="10">
        <f>P37/O37*1000</f>
        <v>7526.315789473684</v>
      </c>
      <c r="R37" s="10"/>
      <c r="S37" s="10"/>
      <c r="T37" s="10"/>
      <c r="U37" s="10"/>
      <c r="V37" s="10">
        <v>36</v>
      </c>
      <c r="W37" s="10">
        <v>11</v>
      </c>
      <c r="X37" s="10">
        <v>90</v>
      </c>
      <c r="Y37" s="10">
        <f>X37/W37*1000</f>
        <v>8181.818181818182</v>
      </c>
      <c r="Z37" s="10">
        <v>12</v>
      </c>
      <c r="AA37" s="10">
        <v>5</v>
      </c>
      <c r="AB37" s="10">
        <v>20</v>
      </c>
      <c r="AC37" s="10">
        <f>AB37/AA37*1000</f>
        <v>4000</v>
      </c>
      <c r="AD37" s="10">
        <f t="shared" si="54"/>
        <v>97</v>
      </c>
      <c r="AE37" s="10">
        <f t="shared" si="55"/>
        <v>35</v>
      </c>
      <c r="AF37" s="10">
        <f t="shared" si="56"/>
        <v>253</v>
      </c>
      <c r="AG37" s="10">
        <f>AF37/AE37*1000</f>
        <v>7228.571428571428</v>
      </c>
      <c r="AH37" s="10">
        <v>1628</v>
      </c>
      <c r="AI37" s="10">
        <v>329</v>
      </c>
      <c r="AJ37" s="10">
        <v>2455</v>
      </c>
      <c r="AK37" s="10">
        <f>AJ37/AI37*1000</f>
        <v>7462.006079027356</v>
      </c>
      <c r="AL37" s="10">
        <v>17</v>
      </c>
      <c r="AM37" s="10">
        <v>20</v>
      </c>
      <c r="AN37" s="10">
        <v>64</v>
      </c>
      <c r="AO37" s="10">
        <f>AN37/AM37*1000</f>
        <v>3200</v>
      </c>
      <c r="AP37" s="10">
        <f t="shared" si="57"/>
        <v>1645</v>
      </c>
      <c r="AQ37" s="10">
        <f t="shared" si="58"/>
        <v>349</v>
      </c>
      <c r="AR37" s="10">
        <f t="shared" si="59"/>
        <v>2519</v>
      </c>
      <c r="AS37" s="10">
        <f>AR37/AQ37*1000</f>
        <v>7217.765042979942</v>
      </c>
      <c r="AT37" s="10"/>
      <c r="AU37" s="10"/>
      <c r="AV37" s="10"/>
      <c r="AW37" s="10"/>
      <c r="AX37" s="10">
        <v>50</v>
      </c>
      <c r="AY37" s="10">
        <v>5</v>
      </c>
      <c r="AZ37" s="10">
        <v>11</v>
      </c>
      <c r="BA37" s="10">
        <f>AZ37/AY37*1000</f>
        <v>2200</v>
      </c>
      <c r="BB37" s="10"/>
      <c r="BC37" s="10"/>
      <c r="BD37" s="10"/>
      <c r="BE37" s="10"/>
      <c r="BF37" s="10">
        <v>241</v>
      </c>
      <c r="BG37" s="10">
        <v>229</v>
      </c>
      <c r="BH37" s="10">
        <v>1382</v>
      </c>
      <c r="BI37" s="10">
        <f>BH37/BG37*1000</f>
        <v>6034.934497816594</v>
      </c>
      <c r="BJ37" s="10">
        <v>750</v>
      </c>
      <c r="BK37" s="10">
        <v>6650</v>
      </c>
      <c r="BL37" s="10">
        <v>3970</v>
      </c>
      <c r="BM37" s="10">
        <f>BL37/BK37*1000</f>
        <v>596.9924812030075</v>
      </c>
      <c r="BN37" s="10">
        <f t="shared" si="60"/>
        <v>1041</v>
      </c>
      <c r="BO37" s="10">
        <f t="shared" si="61"/>
        <v>6884</v>
      </c>
      <c r="BP37" s="10">
        <f t="shared" si="62"/>
        <v>5363</v>
      </c>
      <c r="BQ37" s="10">
        <f>BP37/BO37*1000</f>
        <v>779.0528762347473</v>
      </c>
      <c r="BR37" s="10">
        <v>511</v>
      </c>
      <c r="BS37" s="10">
        <v>2695</v>
      </c>
      <c r="BT37" s="10">
        <v>35941</v>
      </c>
      <c r="BU37" s="10">
        <f>BT37/BS37*1000</f>
        <v>13336.17810760668</v>
      </c>
      <c r="BV37" s="10">
        <v>240</v>
      </c>
      <c r="BW37" s="10">
        <v>314</v>
      </c>
      <c r="BX37" s="10">
        <v>5289</v>
      </c>
      <c r="BY37" s="10">
        <f>BX37/BW37*1000</f>
        <v>16843.94904458599</v>
      </c>
      <c r="BZ37" s="10">
        <v>196</v>
      </c>
      <c r="CA37" s="10">
        <v>179</v>
      </c>
      <c r="CB37" s="10">
        <v>1265</v>
      </c>
      <c r="CC37" s="10">
        <f>CB37/CA37*1000</f>
        <v>7067.039106145251</v>
      </c>
      <c r="CD37" s="10">
        <v>79</v>
      </c>
      <c r="CE37" s="10">
        <v>157</v>
      </c>
      <c r="CF37" s="10">
        <v>1568</v>
      </c>
      <c r="CG37" s="10">
        <f>CF37/CE37*1000</f>
        <v>9987.261146496814</v>
      </c>
      <c r="CH37" s="10">
        <v>90</v>
      </c>
      <c r="CI37" s="10">
        <v>206</v>
      </c>
      <c r="CJ37" s="10">
        <v>3968</v>
      </c>
      <c r="CK37" s="10">
        <f>CJ37/CI37*1000</f>
        <v>19262.135922330097</v>
      </c>
      <c r="CL37" s="10">
        <v>65</v>
      </c>
      <c r="CM37" s="10">
        <v>248</v>
      </c>
      <c r="CN37" s="10">
        <v>3183</v>
      </c>
      <c r="CO37" s="10">
        <f>CN37/CM37*1000</f>
        <v>12834.677419354837</v>
      </c>
      <c r="CP37" s="10">
        <v>100</v>
      </c>
      <c r="CQ37" s="10">
        <v>336</v>
      </c>
      <c r="CR37" s="10">
        <v>3962</v>
      </c>
      <c r="CS37" s="10">
        <f>CR37/CQ37*1000</f>
        <v>11791.666666666666</v>
      </c>
      <c r="CT37" s="10">
        <f aca="true" t="shared" si="65" ref="CT37:CV41">CP37+CL37+CH37+CD37+BZ37+BV37+BR37</f>
        <v>1281</v>
      </c>
      <c r="CU37" s="10">
        <f t="shared" si="65"/>
        <v>4135</v>
      </c>
      <c r="CV37" s="10">
        <f t="shared" si="65"/>
        <v>55176</v>
      </c>
      <c r="CW37" s="10">
        <f>CV37/CU37*1000</f>
        <v>13343.651753325272</v>
      </c>
      <c r="CX37" s="10">
        <v>12180</v>
      </c>
      <c r="CY37" s="10">
        <v>28116</v>
      </c>
      <c r="CZ37" s="10">
        <v>151780</v>
      </c>
      <c r="DA37" s="10">
        <f>CZ37/CY37*1000</f>
        <v>5398.349694124342</v>
      </c>
      <c r="DB37" s="10">
        <v>386</v>
      </c>
      <c r="DC37" s="10">
        <v>1510</v>
      </c>
      <c r="DD37" s="10">
        <v>9280</v>
      </c>
      <c r="DE37" s="10">
        <f>DD37/DC37*1000</f>
        <v>6145.695364238411</v>
      </c>
      <c r="DF37" s="10">
        <v>263</v>
      </c>
      <c r="DG37" s="10">
        <v>84</v>
      </c>
      <c r="DH37" s="10">
        <v>351</v>
      </c>
      <c r="DI37" s="10">
        <f>DH37/DG37*1000</f>
        <v>4178.571428571428</v>
      </c>
      <c r="DJ37" s="10">
        <v>12</v>
      </c>
      <c r="DK37" s="10">
        <v>10</v>
      </c>
      <c r="DL37" s="10">
        <v>14</v>
      </c>
      <c r="DM37" s="10">
        <f>DL37/DK37*1000</f>
        <v>1400</v>
      </c>
      <c r="DN37" s="10">
        <v>1200</v>
      </c>
      <c r="DO37" s="10">
        <v>732</v>
      </c>
      <c r="DP37" s="10">
        <v>609</v>
      </c>
      <c r="DQ37" s="10">
        <f t="shared" si="49"/>
        <v>831.967213114754</v>
      </c>
      <c r="DR37" s="10">
        <f aca="true" t="shared" si="66" ref="DR37:DT41">DN37+DJ37+DF37+DB37+CX37</f>
        <v>14041</v>
      </c>
      <c r="DS37" s="10">
        <f t="shared" si="66"/>
        <v>30452</v>
      </c>
      <c r="DT37" s="10">
        <f t="shared" si="66"/>
        <v>162034</v>
      </c>
      <c r="DU37" s="10">
        <f t="shared" si="39"/>
        <v>5320.964140286353</v>
      </c>
      <c r="DV37" s="10">
        <v>169</v>
      </c>
      <c r="DW37" s="10">
        <v>171</v>
      </c>
      <c r="DX37" s="10">
        <v>484</v>
      </c>
      <c r="DY37" s="10">
        <f>DX37/DW37*1000</f>
        <v>2830.409356725146</v>
      </c>
      <c r="DZ37" s="10">
        <f t="shared" si="41"/>
        <v>18259</v>
      </c>
      <c r="EA37" s="10">
        <f t="shared" si="42"/>
        <v>42260</v>
      </c>
      <c r="EB37" s="10">
        <f t="shared" si="2"/>
        <v>232883.57142857142</v>
      </c>
      <c r="EC37" s="10">
        <f t="shared" si="43"/>
        <v>5510.732878101548</v>
      </c>
    </row>
    <row r="38" spans="1:133" ht="12" customHeight="1">
      <c r="A38" s="2" t="s">
        <v>83</v>
      </c>
      <c r="B38" s="10">
        <v>8</v>
      </c>
      <c r="C38" s="10">
        <v>59</v>
      </c>
      <c r="D38" s="10">
        <v>304</v>
      </c>
      <c r="E38" s="10">
        <f>D38/C38*1000</f>
        <v>5152.542372881356</v>
      </c>
      <c r="F38" s="10">
        <v>0.4</v>
      </c>
      <c r="G38" s="10">
        <v>6</v>
      </c>
      <c r="H38" s="10">
        <v>32</v>
      </c>
      <c r="I38" s="10">
        <f>H38/G38*1000</f>
        <v>5333.333333333333</v>
      </c>
      <c r="J38" s="10">
        <f t="shared" si="51"/>
        <v>8.4</v>
      </c>
      <c r="K38" s="10">
        <f t="shared" si="52"/>
        <v>65</v>
      </c>
      <c r="L38" s="10">
        <f t="shared" si="53"/>
        <v>336</v>
      </c>
      <c r="M38" s="10">
        <f>L38/K38*1000</f>
        <v>5169.2307692307695</v>
      </c>
      <c r="N38" s="10">
        <v>30</v>
      </c>
      <c r="O38" s="10">
        <v>32</v>
      </c>
      <c r="P38" s="10">
        <v>294</v>
      </c>
      <c r="Q38" s="10">
        <f>P38/O38*1000</f>
        <v>9187.5</v>
      </c>
      <c r="R38" s="10">
        <v>3</v>
      </c>
      <c r="S38" s="10">
        <v>4</v>
      </c>
      <c r="T38" s="10">
        <v>9</v>
      </c>
      <c r="U38" s="10">
        <f>T38/S38*1000</f>
        <v>2250</v>
      </c>
      <c r="V38" s="10">
        <v>39</v>
      </c>
      <c r="W38" s="10">
        <v>21</v>
      </c>
      <c r="X38" s="10">
        <v>117</v>
      </c>
      <c r="Y38" s="10">
        <f>X38/W38*1000</f>
        <v>5571.428571428572</v>
      </c>
      <c r="Z38" s="10">
        <v>23</v>
      </c>
      <c r="AA38" s="10">
        <v>32</v>
      </c>
      <c r="AB38" s="10">
        <v>144</v>
      </c>
      <c r="AC38" s="10">
        <f>AB38/AA38*1000</f>
        <v>4500</v>
      </c>
      <c r="AD38" s="10">
        <f t="shared" si="54"/>
        <v>95</v>
      </c>
      <c r="AE38" s="10">
        <f t="shared" si="55"/>
        <v>89</v>
      </c>
      <c r="AF38" s="10">
        <f t="shared" si="56"/>
        <v>564</v>
      </c>
      <c r="AG38" s="10">
        <f>AF38/AE38*1000</f>
        <v>6337.078651685393</v>
      </c>
      <c r="AH38" s="10">
        <v>1581</v>
      </c>
      <c r="AI38" s="10">
        <v>271</v>
      </c>
      <c r="AJ38" s="10">
        <v>2087</v>
      </c>
      <c r="AK38" s="10">
        <f>AJ38/AI38*1000</f>
        <v>7701.10701107011</v>
      </c>
      <c r="AL38" s="10">
        <v>2</v>
      </c>
      <c r="AM38" s="10">
        <v>10</v>
      </c>
      <c r="AN38" s="10">
        <v>77</v>
      </c>
      <c r="AO38" s="10">
        <f>AN38/AM38*1000</f>
        <v>7700</v>
      </c>
      <c r="AP38" s="10">
        <f t="shared" si="57"/>
        <v>1583</v>
      </c>
      <c r="AQ38" s="10">
        <f t="shared" si="58"/>
        <v>281</v>
      </c>
      <c r="AR38" s="10">
        <f t="shared" si="59"/>
        <v>2164</v>
      </c>
      <c r="AS38" s="10">
        <f>AR38/AQ38*1000</f>
        <v>7701.067615658362</v>
      </c>
      <c r="AT38" s="10"/>
      <c r="AU38" s="10"/>
      <c r="AV38" s="10"/>
      <c r="AW38" s="10"/>
      <c r="AX38" s="10">
        <v>1</v>
      </c>
      <c r="AY38" s="10">
        <v>15</v>
      </c>
      <c r="AZ38" s="10">
        <v>40</v>
      </c>
      <c r="BA38" s="10">
        <f>AZ38/AY38*1000</f>
        <v>2666.6666666666665</v>
      </c>
      <c r="BB38" s="10">
        <v>44</v>
      </c>
      <c r="BC38" s="10">
        <v>5</v>
      </c>
      <c r="BD38" s="10">
        <v>32</v>
      </c>
      <c r="BE38" s="10">
        <f>BD38/BC38*1000</f>
        <v>6400</v>
      </c>
      <c r="BF38" s="10">
        <v>134</v>
      </c>
      <c r="BG38" s="10">
        <v>312</v>
      </c>
      <c r="BH38" s="10">
        <v>3378</v>
      </c>
      <c r="BI38" s="10">
        <f>BH38/BG38*1000</f>
        <v>10826.923076923076</v>
      </c>
      <c r="BJ38" s="10"/>
      <c r="BK38" s="10"/>
      <c r="BL38" s="10"/>
      <c r="BM38" s="10"/>
      <c r="BN38" s="10">
        <f t="shared" si="60"/>
        <v>179</v>
      </c>
      <c r="BO38" s="10">
        <f t="shared" si="61"/>
        <v>332</v>
      </c>
      <c r="BP38" s="10">
        <f t="shared" si="62"/>
        <v>3450</v>
      </c>
      <c r="BQ38" s="10">
        <f>BP38/BO38*1000</f>
        <v>10391.56626506024</v>
      </c>
      <c r="BR38" s="10">
        <v>937</v>
      </c>
      <c r="BS38" s="10">
        <v>2741</v>
      </c>
      <c r="BT38" s="10">
        <v>27982</v>
      </c>
      <c r="BU38" s="10">
        <f>BT38/BS38*1000</f>
        <v>10208.682962422474</v>
      </c>
      <c r="BV38" s="10">
        <v>308</v>
      </c>
      <c r="BW38" s="10">
        <v>294</v>
      </c>
      <c r="BX38" s="10">
        <v>3952</v>
      </c>
      <c r="BY38" s="10">
        <f>BX38/BW38*1000</f>
        <v>13442.1768707483</v>
      </c>
      <c r="BZ38" s="10">
        <v>86</v>
      </c>
      <c r="CA38" s="10">
        <v>411</v>
      </c>
      <c r="CB38" s="10">
        <v>3585</v>
      </c>
      <c r="CC38" s="10">
        <f>CB38/CA38*1000</f>
        <v>8722.627737226278</v>
      </c>
      <c r="CD38" s="10">
        <v>104</v>
      </c>
      <c r="CE38" s="10">
        <v>185</v>
      </c>
      <c r="CF38" s="10">
        <v>1699</v>
      </c>
      <c r="CG38" s="10">
        <f>CF38/CE38*1000</f>
        <v>9183.783783783785</v>
      </c>
      <c r="CH38" s="10">
        <v>14</v>
      </c>
      <c r="CI38" s="10">
        <v>96</v>
      </c>
      <c r="CJ38" s="10">
        <v>1371</v>
      </c>
      <c r="CK38" s="10">
        <f>CJ38/CI38*1000</f>
        <v>14281.25</v>
      </c>
      <c r="CL38" s="10">
        <v>35</v>
      </c>
      <c r="CM38" s="10">
        <v>289</v>
      </c>
      <c r="CN38" s="10">
        <v>3987</v>
      </c>
      <c r="CO38" s="10">
        <f>CN38/CM38*1000</f>
        <v>13795.847750865052</v>
      </c>
      <c r="CP38" s="10">
        <v>202</v>
      </c>
      <c r="CQ38" s="10">
        <v>105</v>
      </c>
      <c r="CR38" s="10">
        <v>722</v>
      </c>
      <c r="CS38" s="10">
        <f>CR38/CQ38*1000</f>
        <v>6876.190476190477</v>
      </c>
      <c r="CT38" s="10">
        <f t="shared" si="65"/>
        <v>1686</v>
      </c>
      <c r="CU38" s="10">
        <f t="shared" si="65"/>
        <v>4121</v>
      </c>
      <c r="CV38" s="10">
        <f t="shared" si="65"/>
        <v>43298</v>
      </c>
      <c r="CW38" s="10">
        <f>CV38/CU38*1000</f>
        <v>10506.673137587963</v>
      </c>
      <c r="CX38" s="10">
        <v>10433</v>
      </c>
      <c r="CY38" s="10">
        <v>27067</v>
      </c>
      <c r="CZ38" s="10">
        <v>152476</v>
      </c>
      <c r="DA38" s="10">
        <f>CZ38/CY38*1000</f>
        <v>5633.280378320464</v>
      </c>
      <c r="DB38" s="10">
        <v>364</v>
      </c>
      <c r="DC38" s="10">
        <v>1420</v>
      </c>
      <c r="DD38" s="10">
        <v>11656</v>
      </c>
      <c r="DE38" s="10">
        <f>DD38/DC38*1000</f>
        <v>8208.450704225354</v>
      </c>
      <c r="DF38" s="10">
        <v>96</v>
      </c>
      <c r="DG38" s="10">
        <v>92</v>
      </c>
      <c r="DH38" s="10">
        <v>678</v>
      </c>
      <c r="DI38" s="10">
        <f>DH38/DG38*1000</f>
        <v>7369.565217391305</v>
      </c>
      <c r="DJ38" s="10">
        <v>22</v>
      </c>
      <c r="DK38" s="10">
        <v>5</v>
      </c>
      <c r="DL38" s="10">
        <v>53</v>
      </c>
      <c r="DM38" s="10">
        <f>DL38/DK38*1000</f>
        <v>10600</v>
      </c>
      <c r="DN38" s="10">
        <v>4366</v>
      </c>
      <c r="DO38" s="10">
        <v>421</v>
      </c>
      <c r="DP38" s="10">
        <v>606</v>
      </c>
      <c r="DQ38" s="10">
        <f t="shared" si="49"/>
        <v>1439.4299287410925</v>
      </c>
      <c r="DR38" s="10">
        <f t="shared" si="66"/>
        <v>15281</v>
      </c>
      <c r="DS38" s="10">
        <f t="shared" si="66"/>
        <v>29005</v>
      </c>
      <c r="DT38" s="10">
        <f t="shared" si="66"/>
        <v>165469</v>
      </c>
      <c r="DU38" s="10">
        <f t="shared" si="39"/>
        <v>5704.843992415101</v>
      </c>
      <c r="DV38" s="10">
        <v>165</v>
      </c>
      <c r="DW38" s="10">
        <v>158</v>
      </c>
      <c r="DX38" s="10">
        <v>893</v>
      </c>
      <c r="DY38" s="10">
        <f>DX38/DW38*1000</f>
        <v>5651.898734177215</v>
      </c>
      <c r="DZ38" s="10">
        <f t="shared" si="41"/>
        <v>18991.4</v>
      </c>
      <c r="EA38" s="10">
        <f t="shared" si="42"/>
        <v>34526</v>
      </c>
      <c r="EB38" s="10">
        <f t="shared" si="2"/>
        <v>221947.07865168538</v>
      </c>
      <c r="EC38" s="10">
        <f t="shared" si="43"/>
        <v>6428.4040622048715</v>
      </c>
    </row>
    <row r="39" spans="1:133" ht="12" customHeight="1">
      <c r="A39" s="2" t="s">
        <v>84</v>
      </c>
      <c r="B39" s="10">
        <v>43</v>
      </c>
      <c r="C39" s="10">
        <v>66</v>
      </c>
      <c r="D39" s="10">
        <v>346</v>
      </c>
      <c r="E39" s="10">
        <f>D39/C39*1000</f>
        <v>5242.424242424242</v>
      </c>
      <c r="F39" s="10">
        <v>0.4</v>
      </c>
      <c r="G39" s="10">
        <v>4</v>
      </c>
      <c r="H39" s="10">
        <v>9</v>
      </c>
      <c r="I39" s="10">
        <f>H39/G39*1000</f>
        <v>2250</v>
      </c>
      <c r="J39" s="10">
        <f t="shared" si="51"/>
        <v>43.4</v>
      </c>
      <c r="K39" s="10">
        <f t="shared" si="52"/>
        <v>70</v>
      </c>
      <c r="L39" s="10">
        <f t="shared" si="53"/>
        <v>355</v>
      </c>
      <c r="M39" s="10">
        <f>L39/K39*1000</f>
        <v>5071.428571428572</v>
      </c>
      <c r="N39" s="10">
        <v>70</v>
      </c>
      <c r="O39" s="10">
        <v>46</v>
      </c>
      <c r="P39" s="10">
        <v>375</v>
      </c>
      <c r="Q39" s="10">
        <f>P39/O39*1000</f>
        <v>8152.173913043479</v>
      </c>
      <c r="R39" s="10">
        <v>3</v>
      </c>
      <c r="S39" s="10">
        <v>4</v>
      </c>
      <c r="T39" s="10">
        <v>9</v>
      </c>
      <c r="U39" s="10">
        <f>T39/S39*1000</f>
        <v>2250</v>
      </c>
      <c r="V39" s="10">
        <v>38</v>
      </c>
      <c r="W39" s="10">
        <v>23</v>
      </c>
      <c r="X39" s="10">
        <v>108</v>
      </c>
      <c r="Y39" s="10">
        <f>X39/W39*1000</f>
        <v>4695.652173913044</v>
      </c>
      <c r="Z39" s="10">
        <v>18</v>
      </c>
      <c r="AA39" s="10">
        <v>7</v>
      </c>
      <c r="AB39" s="10">
        <v>33</v>
      </c>
      <c r="AC39" s="10">
        <f>AB39/AA39*1000</f>
        <v>4714.285714285715</v>
      </c>
      <c r="AD39" s="10">
        <f t="shared" si="54"/>
        <v>129</v>
      </c>
      <c r="AE39" s="10">
        <f t="shared" si="55"/>
        <v>80</v>
      </c>
      <c r="AF39" s="10">
        <f t="shared" si="56"/>
        <v>525</v>
      </c>
      <c r="AG39" s="10">
        <f>AF39/AE39*1000</f>
        <v>6562.5</v>
      </c>
      <c r="AH39" s="10">
        <v>761</v>
      </c>
      <c r="AI39" s="10">
        <v>816</v>
      </c>
      <c r="AJ39" s="10">
        <v>3300</v>
      </c>
      <c r="AK39" s="10">
        <f>AJ39/AI39*1000</f>
        <v>4044.1176470588234</v>
      </c>
      <c r="AL39" s="10">
        <v>2</v>
      </c>
      <c r="AM39" s="10">
        <v>10</v>
      </c>
      <c r="AN39" s="10">
        <v>77</v>
      </c>
      <c r="AO39" s="10">
        <f>AN39/AM39*1000</f>
        <v>7700</v>
      </c>
      <c r="AP39" s="10">
        <f t="shared" si="57"/>
        <v>763</v>
      </c>
      <c r="AQ39" s="10">
        <f t="shared" si="58"/>
        <v>826</v>
      </c>
      <c r="AR39" s="10">
        <f t="shared" si="59"/>
        <v>3377</v>
      </c>
      <c r="AS39" s="10">
        <f>AR39/AQ39*1000</f>
        <v>4088.377723970944</v>
      </c>
      <c r="AT39" s="10"/>
      <c r="AU39" s="10"/>
      <c r="AV39" s="10"/>
      <c r="AW39" s="10"/>
      <c r="AX39" s="10">
        <v>30</v>
      </c>
      <c r="AY39" s="10">
        <v>21</v>
      </c>
      <c r="AZ39" s="10">
        <v>52</v>
      </c>
      <c r="BA39" s="10">
        <f>AZ39/AY39*1000</f>
        <v>2476.190476190476</v>
      </c>
      <c r="BB39" s="10">
        <v>44</v>
      </c>
      <c r="BC39" s="10">
        <v>5</v>
      </c>
      <c r="BD39" s="10">
        <v>32</v>
      </c>
      <c r="BE39" s="10">
        <f>BD39/BC39*1000</f>
        <v>6400</v>
      </c>
      <c r="BF39" s="10">
        <v>145</v>
      </c>
      <c r="BG39" s="10">
        <v>342</v>
      </c>
      <c r="BH39" s="10">
        <v>1305</v>
      </c>
      <c r="BI39" s="10">
        <f>BH39/BG39*1000</f>
        <v>3815.7894736842104</v>
      </c>
      <c r="BJ39" s="10">
        <v>540</v>
      </c>
      <c r="BK39" s="10">
        <v>6396</v>
      </c>
      <c r="BL39" s="10">
        <v>4038</v>
      </c>
      <c r="BM39" s="10">
        <f>BL39/BK39*1000</f>
        <v>631.3320825515948</v>
      </c>
      <c r="BN39" s="10">
        <f t="shared" si="60"/>
        <v>759</v>
      </c>
      <c r="BO39" s="10">
        <f t="shared" si="61"/>
        <v>6764</v>
      </c>
      <c r="BP39" s="10">
        <f t="shared" si="62"/>
        <v>5427</v>
      </c>
      <c r="BQ39" s="10">
        <f>BP39/BO39*1000</f>
        <v>802.3358959195742</v>
      </c>
      <c r="BR39" s="10">
        <v>727</v>
      </c>
      <c r="BS39" s="10">
        <v>3005</v>
      </c>
      <c r="BT39" s="10">
        <v>30403</v>
      </c>
      <c r="BU39" s="10">
        <f>BT39/BS39*1000</f>
        <v>10117.47088186356</v>
      </c>
      <c r="BV39" s="10">
        <v>352</v>
      </c>
      <c r="BW39" s="10">
        <v>432</v>
      </c>
      <c r="BX39" s="10">
        <v>5315</v>
      </c>
      <c r="BY39" s="10">
        <f>BX39/BW39*1000</f>
        <v>12303.24074074074</v>
      </c>
      <c r="BZ39" s="10">
        <v>132</v>
      </c>
      <c r="CA39" s="10">
        <v>491</v>
      </c>
      <c r="CB39" s="10">
        <v>4293</v>
      </c>
      <c r="CC39" s="10">
        <f>CB39/CA39*1000</f>
        <v>8743.380855397148</v>
      </c>
      <c r="CD39" s="10">
        <v>90</v>
      </c>
      <c r="CE39" s="10">
        <v>229</v>
      </c>
      <c r="CF39" s="10">
        <v>2082</v>
      </c>
      <c r="CG39" s="10">
        <f>CF39/CE39*1000</f>
        <v>9091.703056768558</v>
      </c>
      <c r="CH39" s="10">
        <v>34</v>
      </c>
      <c r="CI39" s="10">
        <v>136</v>
      </c>
      <c r="CJ39" s="10">
        <v>1833</v>
      </c>
      <c r="CK39" s="10">
        <f>CJ39/CI39*1000</f>
        <v>13477.94117647059</v>
      </c>
      <c r="CL39" s="10">
        <v>69</v>
      </c>
      <c r="CM39" s="10">
        <v>341</v>
      </c>
      <c r="CN39" s="10">
        <v>3829</v>
      </c>
      <c r="CO39" s="10">
        <f>CN39/CM39*1000</f>
        <v>11228.73900293255</v>
      </c>
      <c r="CP39" s="10">
        <v>139</v>
      </c>
      <c r="CQ39" s="10">
        <v>139</v>
      </c>
      <c r="CR39" s="10">
        <v>948</v>
      </c>
      <c r="CS39" s="10">
        <f>CR39/CQ39*1000</f>
        <v>6820.143884892086</v>
      </c>
      <c r="CT39" s="10">
        <f t="shared" si="65"/>
        <v>1543</v>
      </c>
      <c r="CU39" s="10">
        <f t="shared" si="65"/>
        <v>4773</v>
      </c>
      <c r="CV39" s="10">
        <f t="shared" si="65"/>
        <v>48703</v>
      </c>
      <c r="CW39" s="10">
        <f>CV39/CU39*1000</f>
        <v>10203.855017808506</v>
      </c>
      <c r="CX39" s="10">
        <v>10463</v>
      </c>
      <c r="CY39" s="10">
        <v>27227</v>
      </c>
      <c r="CZ39" s="10">
        <v>151698</v>
      </c>
      <c r="DA39" s="10">
        <f>CZ39/CY39*1000</f>
        <v>5571.601718881992</v>
      </c>
      <c r="DB39" s="10">
        <v>619</v>
      </c>
      <c r="DC39" s="10">
        <v>1320</v>
      </c>
      <c r="DD39" s="10">
        <v>9406</v>
      </c>
      <c r="DE39" s="10">
        <f>DD39/DC39*1000</f>
        <v>7125.757575757576</v>
      </c>
      <c r="DF39" s="10">
        <v>118</v>
      </c>
      <c r="DG39" s="10">
        <v>247</v>
      </c>
      <c r="DH39" s="10">
        <v>1136</v>
      </c>
      <c r="DI39" s="10">
        <f>DH39/DG39*1000</f>
        <v>4599.19028340081</v>
      </c>
      <c r="DJ39" s="10">
        <v>22</v>
      </c>
      <c r="DK39" s="10">
        <v>5</v>
      </c>
      <c r="DL39" s="10">
        <v>53</v>
      </c>
      <c r="DM39" s="10">
        <f>DL39/DK39*1000</f>
        <v>10600</v>
      </c>
      <c r="DN39" s="10">
        <v>2603</v>
      </c>
      <c r="DO39" s="10">
        <v>1016</v>
      </c>
      <c r="DP39" s="10">
        <v>1178</v>
      </c>
      <c r="DQ39" s="10">
        <f t="shared" si="49"/>
        <v>1159.4488188976377</v>
      </c>
      <c r="DR39" s="10">
        <f t="shared" si="66"/>
        <v>13825</v>
      </c>
      <c r="DS39" s="10">
        <f t="shared" si="66"/>
        <v>29815</v>
      </c>
      <c r="DT39" s="10">
        <f t="shared" si="66"/>
        <v>163471</v>
      </c>
      <c r="DU39" s="10">
        <f t="shared" si="39"/>
        <v>5482.844205936609</v>
      </c>
      <c r="DV39" s="10">
        <v>171</v>
      </c>
      <c r="DW39" s="10">
        <v>170</v>
      </c>
      <c r="DX39" s="10">
        <v>923</v>
      </c>
      <c r="DY39" s="10">
        <f>DX39/DW39*1000</f>
        <v>5429.411764705883</v>
      </c>
      <c r="DZ39" s="10">
        <f t="shared" si="41"/>
        <v>17184.4</v>
      </c>
      <c r="EA39" s="10">
        <f t="shared" si="42"/>
        <v>42943</v>
      </c>
      <c r="EB39" s="10">
        <f t="shared" si="2"/>
        <v>228818.5</v>
      </c>
      <c r="EC39" s="10">
        <f t="shared" si="43"/>
        <v>5328.423724471975</v>
      </c>
    </row>
    <row r="40" spans="1:133" ht="12" customHeight="1">
      <c r="A40" s="2" t="s">
        <v>85</v>
      </c>
      <c r="B40" s="10">
        <v>62</v>
      </c>
      <c r="C40" s="10">
        <v>68</v>
      </c>
      <c r="D40" s="10">
        <v>348</v>
      </c>
      <c r="E40" s="10">
        <f>D40/C40*1000</f>
        <v>5117.647058823529</v>
      </c>
      <c r="F40" s="10"/>
      <c r="G40" s="10"/>
      <c r="H40" s="10"/>
      <c r="I40" s="10"/>
      <c r="J40" s="10">
        <f t="shared" si="51"/>
        <v>62</v>
      </c>
      <c r="K40" s="10">
        <f t="shared" si="52"/>
        <v>68</v>
      </c>
      <c r="L40" s="10">
        <f t="shared" si="53"/>
        <v>348</v>
      </c>
      <c r="M40" s="10">
        <f>L40/K40*1000</f>
        <v>5117.647058823529</v>
      </c>
      <c r="N40" s="10">
        <v>102</v>
      </c>
      <c r="O40" s="10">
        <v>46</v>
      </c>
      <c r="P40" s="10">
        <v>375</v>
      </c>
      <c r="Q40" s="10">
        <f>P40/O40*1000</f>
        <v>8152.173913043479</v>
      </c>
      <c r="R40" s="10"/>
      <c r="S40" s="10"/>
      <c r="T40" s="10"/>
      <c r="U40" s="10"/>
      <c r="V40" s="10">
        <v>91</v>
      </c>
      <c r="W40" s="10">
        <v>35</v>
      </c>
      <c r="X40" s="10">
        <v>125</v>
      </c>
      <c r="Y40" s="10">
        <f>X40/W40*1000</f>
        <v>3571.4285714285716</v>
      </c>
      <c r="Z40" s="10">
        <v>18</v>
      </c>
      <c r="AA40" s="10">
        <v>7</v>
      </c>
      <c r="AB40" s="10">
        <v>33</v>
      </c>
      <c r="AC40" s="10">
        <f>AB40/AA40*1000</f>
        <v>4714.285714285715</v>
      </c>
      <c r="AD40" s="10">
        <f t="shared" si="54"/>
        <v>211</v>
      </c>
      <c r="AE40" s="10">
        <f t="shared" si="55"/>
        <v>88</v>
      </c>
      <c r="AF40" s="10">
        <f t="shared" si="56"/>
        <v>533</v>
      </c>
      <c r="AG40" s="10">
        <f>AF40/AE40*1000</f>
        <v>6056.818181818182</v>
      </c>
      <c r="AH40" s="10">
        <v>881</v>
      </c>
      <c r="AI40" s="10">
        <v>1163</v>
      </c>
      <c r="AJ40" s="10">
        <v>3510</v>
      </c>
      <c r="AK40" s="10">
        <f>AJ40/AI40*1000</f>
        <v>3018.0567497850384</v>
      </c>
      <c r="AL40" s="10"/>
      <c r="AM40" s="10"/>
      <c r="AN40" s="10"/>
      <c r="AO40" s="10"/>
      <c r="AP40" s="10">
        <f t="shared" si="57"/>
        <v>881</v>
      </c>
      <c r="AQ40" s="10">
        <f t="shared" si="58"/>
        <v>1163</v>
      </c>
      <c r="AR40" s="10">
        <f t="shared" si="59"/>
        <v>3510</v>
      </c>
      <c r="AS40" s="10">
        <f>AR40/AQ40*1000</f>
        <v>3018.0567497850384</v>
      </c>
      <c r="AT40" s="10"/>
      <c r="AU40" s="10"/>
      <c r="AV40" s="10"/>
      <c r="AW40" s="10"/>
      <c r="AX40" s="10">
        <v>30</v>
      </c>
      <c r="AY40" s="10">
        <v>21</v>
      </c>
      <c r="AZ40" s="10">
        <v>52</v>
      </c>
      <c r="BA40" s="10">
        <f>AZ40/AY40*1000</f>
        <v>2476.190476190476</v>
      </c>
      <c r="BB40" s="10">
        <v>68</v>
      </c>
      <c r="BC40" s="10">
        <v>5</v>
      </c>
      <c r="BD40" s="10">
        <v>32</v>
      </c>
      <c r="BE40" s="10">
        <f>BD40/BC40*1000</f>
        <v>6400</v>
      </c>
      <c r="BF40" s="10">
        <v>273</v>
      </c>
      <c r="BG40" s="10">
        <v>342</v>
      </c>
      <c r="BH40" s="10">
        <v>1305</v>
      </c>
      <c r="BI40" s="10">
        <f>BH40/BG40*1000</f>
        <v>3815.7894736842104</v>
      </c>
      <c r="BJ40" s="10">
        <v>540</v>
      </c>
      <c r="BK40" s="10">
        <v>6396</v>
      </c>
      <c r="BL40" s="10">
        <v>4038</v>
      </c>
      <c r="BM40" s="10">
        <f>BL40/BK40*1000</f>
        <v>631.3320825515948</v>
      </c>
      <c r="BN40" s="10">
        <f t="shared" si="60"/>
        <v>911</v>
      </c>
      <c r="BO40" s="10">
        <f t="shared" si="61"/>
        <v>6764</v>
      </c>
      <c r="BP40" s="10">
        <f t="shared" si="62"/>
        <v>5427</v>
      </c>
      <c r="BQ40" s="10">
        <f>BP40/BO40*1000</f>
        <v>802.3358959195742</v>
      </c>
      <c r="BR40" s="10">
        <v>902</v>
      </c>
      <c r="BS40" s="10">
        <v>3005</v>
      </c>
      <c r="BT40" s="10">
        <v>30403</v>
      </c>
      <c r="BU40" s="10">
        <f>BT40/BS40*1000</f>
        <v>10117.47088186356</v>
      </c>
      <c r="BV40" s="10">
        <v>408</v>
      </c>
      <c r="BW40" s="10">
        <v>455</v>
      </c>
      <c r="BX40" s="10">
        <v>5597</v>
      </c>
      <c r="BY40" s="10">
        <f>BX40/BW40*1000</f>
        <v>12301.098901098901</v>
      </c>
      <c r="BZ40" s="10">
        <v>178</v>
      </c>
      <c r="CA40" s="10">
        <v>491</v>
      </c>
      <c r="CB40" s="10">
        <v>4292</v>
      </c>
      <c r="CC40" s="10">
        <f>CB40/CA40*1000</f>
        <v>8741.344195519348</v>
      </c>
      <c r="CD40" s="10">
        <v>115</v>
      </c>
      <c r="CE40" s="10">
        <v>229</v>
      </c>
      <c r="CF40" s="10">
        <v>2082</v>
      </c>
      <c r="CG40" s="10">
        <f>CF40/CE40*1000</f>
        <v>9091.703056768558</v>
      </c>
      <c r="CH40" s="10">
        <v>57</v>
      </c>
      <c r="CI40" s="10">
        <v>136</v>
      </c>
      <c r="CJ40" s="10">
        <v>1833</v>
      </c>
      <c r="CK40" s="10">
        <f>CJ40/CI40*1000</f>
        <v>13477.94117647059</v>
      </c>
      <c r="CL40" s="10">
        <v>73</v>
      </c>
      <c r="CM40" s="10">
        <v>341</v>
      </c>
      <c r="CN40" s="10">
        <v>3829</v>
      </c>
      <c r="CO40" s="10">
        <f>CN40/CM40*1000</f>
        <v>11228.73900293255</v>
      </c>
      <c r="CP40" s="10">
        <v>139</v>
      </c>
      <c r="CQ40" s="10">
        <v>139</v>
      </c>
      <c r="CR40" s="10">
        <v>948</v>
      </c>
      <c r="CS40" s="10">
        <f>CR40/CQ40*1000</f>
        <v>6820.143884892086</v>
      </c>
      <c r="CT40" s="10">
        <f t="shared" si="65"/>
        <v>1872</v>
      </c>
      <c r="CU40" s="10">
        <f t="shared" si="65"/>
        <v>4796</v>
      </c>
      <c r="CV40" s="10">
        <f t="shared" si="65"/>
        <v>48984</v>
      </c>
      <c r="CW40" s="10">
        <f>CV40/CU40*1000</f>
        <v>10213.51125938282</v>
      </c>
      <c r="CX40" s="10">
        <v>10982</v>
      </c>
      <c r="CY40" s="10">
        <v>31213</v>
      </c>
      <c r="CZ40" s="10">
        <v>173257</v>
      </c>
      <c r="DA40" s="10">
        <f>CZ40/CY40*1000</f>
        <v>5550.7961426328775</v>
      </c>
      <c r="DB40" s="10">
        <v>1043</v>
      </c>
      <c r="DC40" s="10">
        <v>1270</v>
      </c>
      <c r="DD40" s="10">
        <v>11627</v>
      </c>
      <c r="DE40" s="10">
        <f>DD40/DC40*1000</f>
        <v>9155.11811023622</v>
      </c>
      <c r="DF40" s="10">
        <v>280</v>
      </c>
      <c r="DG40" s="10">
        <v>152</v>
      </c>
      <c r="DH40" s="10">
        <v>844</v>
      </c>
      <c r="DI40" s="10">
        <f>DH40/DG40*1000</f>
        <v>5552.631578947368</v>
      </c>
      <c r="DJ40" s="10">
        <v>72</v>
      </c>
      <c r="DK40" s="10">
        <v>5</v>
      </c>
      <c r="DL40" s="10">
        <v>23</v>
      </c>
      <c r="DM40" s="10">
        <f>DL40/DK40*1000</f>
        <v>4600</v>
      </c>
      <c r="DN40" s="10">
        <v>2434</v>
      </c>
      <c r="DO40" s="10">
        <v>502</v>
      </c>
      <c r="DP40" s="10">
        <v>454</v>
      </c>
      <c r="DQ40" s="10">
        <f t="shared" si="49"/>
        <v>904.3824701195219</v>
      </c>
      <c r="DR40" s="10">
        <f t="shared" si="66"/>
        <v>14811</v>
      </c>
      <c r="DS40" s="10">
        <f t="shared" si="66"/>
        <v>33142</v>
      </c>
      <c r="DT40" s="10">
        <f t="shared" si="66"/>
        <v>186205</v>
      </c>
      <c r="DU40" s="10">
        <f t="shared" si="39"/>
        <v>5618.3996137831155</v>
      </c>
      <c r="DV40" s="10">
        <v>171</v>
      </c>
      <c r="DW40" s="10">
        <v>170</v>
      </c>
      <c r="DX40" s="10">
        <v>923</v>
      </c>
      <c r="DY40" s="10">
        <f>DX40/DW40*1000</f>
        <v>5429.411764705883</v>
      </c>
      <c r="DZ40" s="10">
        <f t="shared" si="41"/>
        <v>18796</v>
      </c>
      <c r="EA40" s="10">
        <f t="shared" si="42"/>
        <v>46636</v>
      </c>
      <c r="EB40" s="10">
        <f t="shared" si="2"/>
        <v>251453.81818181818</v>
      </c>
      <c r="EC40" s="10">
        <f t="shared" si="43"/>
        <v>5391.839312587233</v>
      </c>
    </row>
    <row r="41" spans="1:133" ht="12" customHeight="1">
      <c r="A41" s="2" t="s">
        <v>86</v>
      </c>
      <c r="B41" s="10">
        <v>53</v>
      </c>
      <c r="C41" s="10">
        <v>66</v>
      </c>
      <c r="D41" s="10">
        <v>346</v>
      </c>
      <c r="E41" s="10">
        <f>D41/C41*1000</f>
        <v>5242.424242424242</v>
      </c>
      <c r="F41" s="10">
        <v>1</v>
      </c>
      <c r="G41" s="10">
        <v>6</v>
      </c>
      <c r="H41" s="10">
        <v>7</v>
      </c>
      <c r="I41" s="10">
        <f>H41/G41*1000</f>
        <v>1166.6666666666667</v>
      </c>
      <c r="J41" s="10">
        <f t="shared" si="51"/>
        <v>54</v>
      </c>
      <c r="K41" s="10">
        <f t="shared" si="52"/>
        <v>72</v>
      </c>
      <c r="L41" s="10">
        <f t="shared" si="53"/>
        <v>353</v>
      </c>
      <c r="M41" s="10">
        <f>L41/K41*1000</f>
        <v>4902.777777777777</v>
      </c>
      <c r="N41" s="10">
        <v>98</v>
      </c>
      <c r="O41" s="10">
        <v>46</v>
      </c>
      <c r="P41" s="10">
        <v>375</v>
      </c>
      <c r="Q41" s="10">
        <f>P41/O41*1000</f>
        <v>8152.173913043479</v>
      </c>
      <c r="R41" s="10">
        <v>3</v>
      </c>
      <c r="S41" s="10">
        <v>4</v>
      </c>
      <c r="T41" s="10">
        <v>9</v>
      </c>
      <c r="U41" s="10">
        <f>T41/S41*1000</f>
        <v>2250</v>
      </c>
      <c r="V41" s="10">
        <v>66</v>
      </c>
      <c r="W41" s="10">
        <v>23</v>
      </c>
      <c r="X41" s="10">
        <v>108</v>
      </c>
      <c r="Y41" s="10">
        <f>X41/W41*1000</f>
        <v>4695.652173913044</v>
      </c>
      <c r="Z41" s="10">
        <v>32</v>
      </c>
      <c r="AA41" s="10">
        <v>7</v>
      </c>
      <c r="AB41" s="10">
        <v>33</v>
      </c>
      <c r="AC41" s="10">
        <f>AB41/AA41*1000</f>
        <v>4714.285714285715</v>
      </c>
      <c r="AD41" s="10">
        <f t="shared" si="54"/>
        <v>199</v>
      </c>
      <c r="AE41" s="10">
        <f t="shared" si="55"/>
        <v>80</v>
      </c>
      <c r="AF41" s="10">
        <f t="shared" si="56"/>
        <v>525</v>
      </c>
      <c r="AG41" s="10">
        <f>AF41/AE41*1000</f>
        <v>6562.5</v>
      </c>
      <c r="AH41" s="10">
        <v>1132</v>
      </c>
      <c r="AI41" s="10">
        <v>816</v>
      </c>
      <c r="AJ41" s="10">
        <v>3300</v>
      </c>
      <c r="AK41" s="10">
        <f>AJ41/AI41*1000</f>
        <v>4044.1176470588234</v>
      </c>
      <c r="AL41" s="10"/>
      <c r="AM41" s="10">
        <v>12</v>
      </c>
      <c r="AN41" s="10">
        <v>80</v>
      </c>
      <c r="AO41" s="10">
        <f>AN41/AM41*1000</f>
        <v>6666.666666666667</v>
      </c>
      <c r="AP41" s="10">
        <f t="shared" si="57"/>
        <v>1132</v>
      </c>
      <c r="AQ41" s="10">
        <f t="shared" si="58"/>
        <v>828</v>
      </c>
      <c r="AR41" s="10">
        <f t="shared" si="59"/>
        <v>3380</v>
      </c>
      <c r="AS41" s="10">
        <f>AR41/AQ41*1000</f>
        <v>4082.125603864735</v>
      </c>
      <c r="AT41" s="10">
        <v>4</v>
      </c>
      <c r="AU41" s="10"/>
      <c r="AV41" s="10"/>
      <c r="AW41" s="10"/>
      <c r="AX41" s="10">
        <v>44</v>
      </c>
      <c r="AY41" s="10">
        <v>26</v>
      </c>
      <c r="AZ41" s="10">
        <v>84</v>
      </c>
      <c r="BA41" s="10">
        <f>AZ41/AY41*1000</f>
        <v>3230.769230769231</v>
      </c>
      <c r="BB41" s="10">
        <v>44</v>
      </c>
      <c r="BC41" s="10">
        <v>5</v>
      </c>
      <c r="BD41" s="10">
        <v>32</v>
      </c>
      <c r="BE41" s="10">
        <f>BD41/BC41*1000</f>
        <v>6400</v>
      </c>
      <c r="BF41" s="10">
        <v>235</v>
      </c>
      <c r="BG41" s="10">
        <v>342</v>
      </c>
      <c r="BH41" s="10">
        <v>1305</v>
      </c>
      <c r="BI41" s="10">
        <f>BH41/BG41*1000</f>
        <v>3815.7894736842104</v>
      </c>
      <c r="BJ41" s="10">
        <v>540</v>
      </c>
      <c r="BK41" s="10">
        <v>6396</v>
      </c>
      <c r="BL41" s="10">
        <v>4038</v>
      </c>
      <c r="BM41" s="10">
        <f>BL41/BK41*1000</f>
        <v>631.3320825515948</v>
      </c>
      <c r="BN41" s="10">
        <f t="shared" si="60"/>
        <v>867</v>
      </c>
      <c r="BO41" s="10">
        <f t="shared" si="61"/>
        <v>6769</v>
      </c>
      <c r="BP41" s="10">
        <f t="shared" si="62"/>
        <v>5459</v>
      </c>
      <c r="BQ41" s="10">
        <f>BP41/BO41*1000</f>
        <v>806.4706751366524</v>
      </c>
      <c r="BR41" s="10">
        <v>811</v>
      </c>
      <c r="BS41" s="10">
        <v>3005</v>
      </c>
      <c r="BT41" s="10">
        <v>30403</v>
      </c>
      <c r="BU41" s="10">
        <f>BT41/BS41*1000</f>
        <v>10117.47088186356</v>
      </c>
      <c r="BV41" s="10">
        <v>397</v>
      </c>
      <c r="BW41" s="10">
        <v>432</v>
      </c>
      <c r="BX41" s="10">
        <v>5315</v>
      </c>
      <c r="BY41" s="10">
        <f>BX41/BW41*1000</f>
        <v>12303.24074074074</v>
      </c>
      <c r="BZ41" s="10">
        <v>162</v>
      </c>
      <c r="CA41" s="10">
        <v>491</v>
      </c>
      <c r="CB41" s="10">
        <v>4293</v>
      </c>
      <c r="CC41" s="10">
        <f>CB41/CA41*1000</f>
        <v>8743.380855397148</v>
      </c>
      <c r="CD41" s="10">
        <v>108</v>
      </c>
      <c r="CE41" s="10">
        <v>229</v>
      </c>
      <c r="CF41" s="10">
        <v>2082</v>
      </c>
      <c r="CG41" s="10">
        <f>CF41/CE41*1000</f>
        <v>9091.703056768558</v>
      </c>
      <c r="CH41" s="10">
        <v>55</v>
      </c>
      <c r="CI41" s="10">
        <v>136</v>
      </c>
      <c r="CJ41" s="10">
        <v>1833</v>
      </c>
      <c r="CK41" s="10">
        <f>CJ41/CI41*1000</f>
        <v>13477.94117647059</v>
      </c>
      <c r="CL41" s="10">
        <v>75</v>
      </c>
      <c r="CM41" s="10">
        <v>341</v>
      </c>
      <c r="CN41" s="10">
        <v>3829</v>
      </c>
      <c r="CO41" s="10">
        <f>CN41/CM41*1000</f>
        <v>11228.73900293255</v>
      </c>
      <c r="CP41" s="10">
        <v>139</v>
      </c>
      <c r="CQ41" s="10">
        <v>139</v>
      </c>
      <c r="CR41" s="10">
        <v>951</v>
      </c>
      <c r="CS41" s="10">
        <f>CR41/CQ41*1000</f>
        <v>6841.726618705036</v>
      </c>
      <c r="CT41" s="10">
        <f t="shared" si="65"/>
        <v>1747</v>
      </c>
      <c r="CU41" s="10">
        <f t="shared" si="65"/>
        <v>4773</v>
      </c>
      <c r="CV41" s="10">
        <f t="shared" si="65"/>
        <v>48706</v>
      </c>
      <c r="CW41" s="10">
        <f>CV41/CU41*1000</f>
        <v>10204.483553320762</v>
      </c>
      <c r="CX41" s="10">
        <v>11690</v>
      </c>
      <c r="CY41" s="10">
        <v>27003</v>
      </c>
      <c r="CZ41" s="10">
        <v>150698</v>
      </c>
      <c r="DA41" s="10">
        <f>CZ41/CY41*1000</f>
        <v>5580.787319927415</v>
      </c>
      <c r="DB41" s="10">
        <v>948</v>
      </c>
      <c r="DC41" s="10">
        <v>1317</v>
      </c>
      <c r="DD41" s="10">
        <v>9406</v>
      </c>
      <c r="DE41" s="10">
        <f>DD41/DC41*1000</f>
        <v>7141.9893697798025</v>
      </c>
      <c r="DF41" s="10">
        <v>156</v>
      </c>
      <c r="DG41" s="10">
        <v>247</v>
      </c>
      <c r="DH41" s="10">
        <v>1189</v>
      </c>
      <c r="DI41" s="10">
        <f>DH41/DG41*1000</f>
        <v>4813.7651821862355</v>
      </c>
      <c r="DJ41" s="10">
        <v>42</v>
      </c>
      <c r="DK41" s="10">
        <v>5</v>
      </c>
      <c r="DL41" s="10">
        <v>53</v>
      </c>
      <c r="DM41" s="10">
        <f>DL41/DK41*1000</f>
        <v>10600</v>
      </c>
      <c r="DN41" s="10">
        <v>4680</v>
      </c>
      <c r="DO41" s="10">
        <v>737</v>
      </c>
      <c r="DP41" s="10">
        <v>250</v>
      </c>
      <c r="DQ41" s="10">
        <f t="shared" si="49"/>
        <v>339.21302578019</v>
      </c>
      <c r="DR41" s="10">
        <f t="shared" si="66"/>
        <v>17516</v>
      </c>
      <c r="DS41" s="10">
        <f t="shared" si="66"/>
        <v>29309</v>
      </c>
      <c r="DT41" s="10">
        <f t="shared" si="66"/>
        <v>161596</v>
      </c>
      <c r="DU41" s="10">
        <f t="shared" si="39"/>
        <v>5513.52826776758</v>
      </c>
      <c r="DV41" s="10">
        <v>229</v>
      </c>
      <c r="DW41" s="10">
        <v>112</v>
      </c>
      <c r="DX41" s="10">
        <v>923</v>
      </c>
      <c r="DY41" s="10">
        <f>DX41/DW41*1000</f>
        <v>8241.07142857143</v>
      </c>
      <c r="DZ41" s="10">
        <f t="shared" si="41"/>
        <v>21625</v>
      </c>
      <c r="EA41" s="10">
        <f t="shared" si="42"/>
        <v>42388</v>
      </c>
      <c r="EB41" s="10">
        <f t="shared" si="2"/>
        <v>226979.5</v>
      </c>
      <c r="EC41" s="10">
        <f t="shared" si="43"/>
        <v>5354.805605360008</v>
      </c>
    </row>
  </sheetData>
  <sheetProtection/>
  <mergeCells count="47">
    <mergeCell ref="DZ1:EC1"/>
    <mergeCell ref="DZ2:EC2"/>
    <mergeCell ref="CX1:DI1"/>
    <mergeCell ref="CX2:DA2"/>
    <mergeCell ref="DB2:DE2"/>
    <mergeCell ref="DR2:DU2"/>
    <mergeCell ref="DV1:DY1"/>
    <mergeCell ref="DV2:DY2"/>
    <mergeCell ref="DF2:DI2"/>
    <mergeCell ref="DJ1:DU1"/>
    <mergeCell ref="CP2:CS2"/>
    <mergeCell ref="CT2:CW2"/>
    <mergeCell ref="CP1:CW1"/>
    <mergeCell ref="BF2:BI2"/>
    <mergeCell ref="BJ2:BM2"/>
    <mergeCell ref="BN2:BQ2"/>
    <mergeCell ref="CD1:CO1"/>
    <mergeCell ref="CD2:CG2"/>
    <mergeCell ref="CH2:CK2"/>
    <mergeCell ref="CL2:CO2"/>
    <mergeCell ref="DN2:DQ2"/>
    <mergeCell ref="AT1:BE1"/>
    <mergeCell ref="Z2:AC2"/>
    <mergeCell ref="AT2:AW2"/>
    <mergeCell ref="AX2:BA2"/>
    <mergeCell ref="BB2:BE2"/>
    <mergeCell ref="BR1:CC1"/>
    <mergeCell ref="BR2:BU2"/>
    <mergeCell ref="BV2:BY2"/>
    <mergeCell ref="BZ2:CC2"/>
    <mergeCell ref="BF1:BQ1"/>
    <mergeCell ref="DJ2:DM2"/>
    <mergeCell ref="B1:M1"/>
    <mergeCell ref="N1:Y1"/>
    <mergeCell ref="R2:U2"/>
    <mergeCell ref="V2:Y2"/>
    <mergeCell ref="Z1:AG1"/>
    <mergeCell ref="AD2:AG2"/>
    <mergeCell ref="AH1:AS1"/>
    <mergeCell ref="AH2:AK2"/>
    <mergeCell ref="A1:A3"/>
    <mergeCell ref="AL2:AO2"/>
    <mergeCell ref="AP2:AS2"/>
    <mergeCell ref="F2:I2"/>
    <mergeCell ref="J2:M2"/>
    <mergeCell ref="N2:Q2"/>
    <mergeCell ref="B2:E2"/>
  </mergeCells>
  <printOptions horizontalCentered="1" verticalCentered="1"/>
  <pageMargins left="0" right="0.3937007874015748" top="0.1968503937007874" bottom="0.1968503937007874" header="0" footer="0"/>
  <pageSetup horizontalDpi="600" verticalDpi="600" orientation="landscape" paperSize="9" r:id="rId1"/>
  <headerFooter alignWithMargins="0">
    <oddHeader>&amp;Cآمار محصولات باغي استان خوزستان به تفکيک سال</oddHeader>
    <oddFooter>&amp;C&amp;Z&amp;F&amp;RPage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H41"/>
  <sheetViews>
    <sheetView rightToLeft="1" zoomScalePageLayoutView="0" workbookViewId="0" topLeftCell="A1">
      <pane xSplit="1" ySplit="3" topLeftCell="B4" activePane="bottomRight" state="frozen"/>
      <selection pane="topLeft" activeCell="B4" sqref="B4:D4"/>
      <selection pane="topRight" activeCell="B4" sqref="B4:D4"/>
      <selection pane="bottomLeft" activeCell="B4" sqref="B4:D4"/>
      <selection pane="bottomRight" activeCell="E4" sqref="E4"/>
    </sheetView>
  </sheetViews>
  <sheetFormatPr defaultColWidth="10.7109375" defaultRowHeight="12.75"/>
  <cols>
    <col min="1" max="1" width="9.7109375" style="1" customWidth="1"/>
    <col min="2" max="2" width="12.7109375" style="1" customWidth="1"/>
    <col min="3" max="3" width="11.140625" style="1" customWidth="1"/>
    <col min="4" max="4" width="10.57421875" style="1" customWidth="1"/>
    <col min="5" max="5" width="12.7109375" style="1" customWidth="1"/>
    <col min="6" max="6" width="7.7109375" style="1" customWidth="1"/>
    <col min="7" max="7" width="12.7109375" style="1" customWidth="1"/>
    <col min="8" max="8" width="9.28125" style="1" customWidth="1"/>
    <col min="9" max="9" width="10.57421875" style="1" customWidth="1"/>
    <col min="10" max="21" width="12.7109375" style="1" customWidth="1"/>
    <col min="22" max="22" width="16.57421875" style="1" customWidth="1"/>
    <col min="23" max="23" width="16.28125" style="1" customWidth="1"/>
    <col min="24" max="24" width="14.8515625" style="1" customWidth="1"/>
    <col min="25" max="25" width="16.8515625" style="1" customWidth="1"/>
    <col min="26" max="26" width="17.00390625" style="1" customWidth="1"/>
    <col min="27" max="34" width="12.7109375" style="1" customWidth="1"/>
    <col min="35" max="16384" width="10.7109375" style="1" customWidth="1"/>
  </cols>
  <sheetData>
    <row r="1" spans="1:34" ht="30" customHeight="1">
      <c r="A1" s="64" t="s">
        <v>0</v>
      </c>
      <c r="B1" s="76" t="s">
        <v>196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8" t="s">
        <v>197</v>
      </c>
      <c r="N1" s="78"/>
      <c r="O1" s="78"/>
      <c r="P1" s="78"/>
      <c r="Q1" s="78"/>
      <c r="R1" s="78"/>
      <c r="S1" s="78"/>
      <c r="T1" s="78"/>
      <c r="U1" s="78"/>
      <c r="V1" s="78"/>
      <c r="W1" s="79" t="s">
        <v>198</v>
      </c>
      <c r="X1" s="79"/>
      <c r="Y1" s="79"/>
      <c r="Z1" s="79"/>
      <c r="AA1" s="79"/>
      <c r="AB1" s="79"/>
      <c r="AC1" s="79"/>
      <c r="AD1" s="79"/>
      <c r="AE1" s="79"/>
      <c r="AF1" s="80" t="s">
        <v>199</v>
      </c>
      <c r="AG1" s="80"/>
      <c r="AH1" s="80"/>
    </row>
    <row r="2" spans="1:34" ht="30" customHeight="1">
      <c r="A2" s="64"/>
      <c r="B2" s="76" t="s">
        <v>22</v>
      </c>
      <c r="C2" s="76"/>
      <c r="D2" s="76"/>
      <c r="E2" s="76"/>
      <c r="F2" s="76"/>
      <c r="G2" s="76"/>
      <c r="H2" s="77" t="s">
        <v>23</v>
      </c>
      <c r="I2" s="76" t="s">
        <v>177</v>
      </c>
      <c r="J2" s="76"/>
      <c r="K2" s="76"/>
      <c r="L2" s="76"/>
      <c r="M2" s="77" t="s">
        <v>179</v>
      </c>
      <c r="N2" s="75" t="s">
        <v>180</v>
      </c>
      <c r="O2" s="75" t="s">
        <v>99</v>
      </c>
      <c r="P2" s="75" t="s">
        <v>181</v>
      </c>
      <c r="Q2" s="75" t="s">
        <v>182</v>
      </c>
      <c r="R2" s="75" t="s">
        <v>183</v>
      </c>
      <c r="S2" s="75" t="s">
        <v>184</v>
      </c>
      <c r="T2" s="75" t="s">
        <v>185</v>
      </c>
      <c r="U2" s="75" t="s">
        <v>186</v>
      </c>
      <c r="V2" s="75" t="s">
        <v>73</v>
      </c>
      <c r="W2" s="75" t="s">
        <v>141</v>
      </c>
      <c r="X2" s="75" t="s">
        <v>141</v>
      </c>
      <c r="Y2" s="75" t="s">
        <v>173</v>
      </c>
      <c r="Z2" s="75" t="s">
        <v>187</v>
      </c>
      <c r="AA2" s="75" t="s">
        <v>188</v>
      </c>
      <c r="AB2" s="75" t="s">
        <v>189</v>
      </c>
      <c r="AC2" s="75" t="s">
        <v>190</v>
      </c>
      <c r="AD2" s="75" t="s">
        <v>191</v>
      </c>
      <c r="AE2" s="75" t="s">
        <v>192</v>
      </c>
      <c r="AF2" s="75" t="s">
        <v>193</v>
      </c>
      <c r="AG2" s="75" t="s">
        <v>194</v>
      </c>
      <c r="AH2" s="75" t="s">
        <v>195</v>
      </c>
    </row>
    <row r="3" spans="1:34" ht="30" customHeight="1">
      <c r="A3" s="64"/>
      <c r="B3" s="15" t="s">
        <v>50</v>
      </c>
      <c r="C3" s="15" t="s">
        <v>4</v>
      </c>
      <c r="D3" s="15" t="s">
        <v>174</v>
      </c>
      <c r="E3" s="15" t="s">
        <v>175</v>
      </c>
      <c r="F3" s="15" t="s">
        <v>97</v>
      </c>
      <c r="G3" s="15" t="s">
        <v>171</v>
      </c>
      <c r="H3" s="77"/>
      <c r="I3" s="15" t="s">
        <v>10</v>
      </c>
      <c r="J3" s="15" t="s">
        <v>176</v>
      </c>
      <c r="K3" s="15" t="s">
        <v>94</v>
      </c>
      <c r="L3" s="15" t="s">
        <v>178</v>
      </c>
      <c r="M3" s="77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4" ht="12" customHeight="1">
      <c r="A4" s="2" t="s">
        <v>78</v>
      </c>
      <c r="B4" s="10">
        <f>zeraee!I7</f>
        <v>448000</v>
      </c>
      <c r="C4" s="10">
        <f>zeraee!R7</f>
        <v>105800</v>
      </c>
      <c r="D4" s="10">
        <f>zeraee!U7</f>
        <v>45000</v>
      </c>
      <c r="E4" s="10">
        <f>zeraee!X7</f>
        <v>947</v>
      </c>
      <c r="F4" s="10">
        <f>zeraee!AA7</f>
        <v>0</v>
      </c>
      <c r="G4" s="10">
        <f>B4+C4+D4+E4+F4</f>
        <v>599747</v>
      </c>
      <c r="H4" s="10">
        <f>zeraee!AV7</f>
        <v>0</v>
      </c>
      <c r="I4" s="10">
        <f>zeraee!AY7</f>
        <v>97821</v>
      </c>
      <c r="J4" s="10">
        <f>zeraee!BB7</f>
        <v>1075000</v>
      </c>
      <c r="K4" s="10">
        <f>zeraee!BN7</f>
        <v>0</v>
      </c>
      <c r="L4" s="10">
        <f>I4+J4+K4</f>
        <v>1172821</v>
      </c>
      <c r="M4" s="10">
        <f>zeraee!CI7</f>
        <v>0</v>
      </c>
      <c r="N4" s="10">
        <f>zeraee!DA7</f>
        <v>0</v>
      </c>
      <c r="O4" s="10">
        <f>zeraee!DS7</f>
        <v>0</v>
      </c>
      <c r="P4" s="10">
        <f>zeraee!DV7</f>
        <v>0</v>
      </c>
      <c r="Q4" s="10">
        <f>P4+O4+N4+M4+L4+H4+G4</f>
        <v>1772568</v>
      </c>
      <c r="R4" s="10">
        <f>baghi!L4</f>
        <v>0</v>
      </c>
      <c r="S4" s="10">
        <f>baghi!AF4</f>
        <v>0</v>
      </c>
      <c r="T4" s="10">
        <f>baghi!AR4</f>
        <v>0</v>
      </c>
      <c r="U4" s="10">
        <f>baghi!BP4</f>
        <v>0</v>
      </c>
      <c r="V4" s="10">
        <f>baghi!CV4</f>
        <v>5610</v>
      </c>
      <c r="W4" s="10">
        <f>baghi!DT4</f>
        <v>0</v>
      </c>
      <c r="X4" s="10">
        <f>baghi!DX4</f>
        <v>0</v>
      </c>
      <c r="Y4" s="10">
        <f>X4+W4+V4+U4+T4+S4+R4</f>
        <v>5610</v>
      </c>
      <c r="Z4" s="10">
        <f>Y4+Q4</f>
        <v>1778178</v>
      </c>
      <c r="AA4" s="10">
        <f>dam!B2</f>
        <v>0</v>
      </c>
      <c r="AB4" s="10">
        <f>dam!C2</f>
        <v>0</v>
      </c>
      <c r="AC4" s="10">
        <f>dam!E2</f>
        <v>0</v>
      </c>
      <c r="AD4" s="10">
        <f>dam!D2</f>
        <v>0</v>
      </c>
      <c r="AE4" s="10">
        <f>dam!G2</f>
        <v>0</v>
      </c>
      <c r="AF4" s="10" t="e">
        <f>#REF!</f>
        <v>#REF!</v>
      </c>
      <c r="AG4" s="10" t="e">
        <f>#REF!</f>
        <v>#REF!</v>
      </c>
      <c r="AH4" s="10" t="e">
        <f>AG4+AF4</f>
        <v>#REF!</v>
      </c>
    </row>
    <row r="5" spans="1:34" ht="12" customHeight="1">
      <c r="A5" s="2" t="s">
        <v>77</v>
      </c>
      <c r="B5" s="10">
        <f>zeraee!I8</f>
        <v>469500</v>
      </c>
      <c r="C5" s="10">
        <f>zeraee!R8</f>
        <v>94200</v>
      </c>
      <c r="D5" s="10">
        <f>zeraee!U8</f>
        <v>59400</v>
      </c>
      <c r="E5" s="10">
        <f>zeraee!X8</f>
        <v>0</v>
      </c>
      <c r="F5" s="10">
        <f>zeraee!AA8</f>
        <v>0</v>
      </c>
      <c r="G5" s="10">
        <f aca="true" t="shared" si="0" ref="G5:G41">B5+C5+D5+E5+F5</f>
        <v>623100</v>
      </c>
      <c r="H5" s="10">
        <f>zeraee!AV8</f>
        <v>0</v>
      </c>
      <c r="I5" s="10">
        <f>zeraee!AY8</f>
        <v>134908</v>
      </c>
      <c r="J5" s="10">
        <f>zeraee!BB8</f>
        <v>1097000</v>
      </c>
      <c r="K5" s="10">
        <f>zeraee!BN8</f>
        <v>0</v>
      </c>
      <c r="L5" s="10">
        <f aca="true" t="shared" si="1" ref="L5:L41">I5+J5+K5</f>
        <v>1231908</v>
      </c>
      <c r="M5" s="10">
        <f>zeraee!CI8</f>
        <v>0</v>
      </c>
      <c r="N5" s="10">
        <f>zeraee!DA8</f>
        <v>0</v>
      </c>
      <c r="O5" s="10">
        <f>zeraee!DS8</f>
        <v>0</v>
      </c>
      <c r="P5" s="10">
        <f>zeraee!DV8</f>
        <v>0</v>
      </c>
      <c r="Q5" s="10">
        <f aca="true" t="shared" si="2" ref="Q5:Q41">P5+O5+N5+M5+L5+H5+G5</f>
        <v>1855008</v>
      </c>
      <c r="R5" s="10">
        <f>baghi!L5</f>
        <v>0</v>
      </c>
      <c r="S5" s="10">
        <f>baghi!AF5</f>
        <v>0</v>
      </c>
      <c r="T5" s="10">
        <f>baghi!AR5</f>
        <v>0</v>
      </c>
      <c r="U5" s="10">
        <f>baghi!BP5</f>
        <v>0</v>
      </c>
      <c r="V5" s="10">
        <f>baghi!CV5</f>
        <v>5610</v>
      </c>
      <c r="W5" s="10">
        <f>baghi!DT5</f>
        <v>0</v>
      </c>
      <c r="X5" s="10">
        <f>baghi!DX5</f>
        <v>0</v>
      </c>
      <c r="Y5" s="10">
        <f aca="true" t="shared" si="3" ref="Y5:Y41">X5+W5+V5+U5+T5+S5+R5</f>
        <v>5610</v>
      </c>
      <c r="Z5" s="10">
        <f aca="true" t="shared" si="4" ref="Z5:Z41">Y5+Q5</f>
        <v>1860618</v>
      </c>
      <c r="AA5" s="10">
        <f>dam!B3</f>
        <v>0</v>
      </c>
      <c r="AB5" s="10">
        <f>dam!C3</f>
        <v>0</v>
      </c>
      <c r="AC5" s="10">
        <f>dam!E3</f>
        <v>0</v>
      </c>
      <c r="AD5" s="10">
        <f>dam!D3</f>
        <v>0</v>
      </c>
      <c r="AE5" s="10">
        <f>dam!G3</f>
        <v>0</v>
      </c>
      <c r="AF5" s="10" t="e">
        <f>#REF!</f>
        <v>#REF!</v>
      </c>
      <c r="AG5" s="10" t="e">
        <f>#REF!</f>
        <v>#REF!</v>
      </c>
      <c r="AH5" s="10" t="e">
        <f aca="true" t="shared" si="5" ref="AH5:AH41">AG5+AF5</f>
        <v>#REF!</v>
      </c>
    </row>
    <row r="6" spans="1:34" ht="12" customHeight="1">
      <c r="A6" s="2" t="s">
        <v>76</v>
      </c>
      <c r="B6" s="10">
        <f>zeraee!I9</f>
        <v>407400</v>
      </c>
      <c r="C6" s="10">
        <f>zeraee!R9</f>
        <v>73850</v>
      </c>
      <c r="D6" s="10">
        <f>zeraee!U9</f>
        <v>52750</v>
      </c>
      <c r="E6" s="10">
        <f>zeraee!X9</f>
        <v>0</v>
      </c>
      <c r="F6" s="10">
        <f>zeraee!AA9</f>
        <v>0</v>
      </c>
      <c r="G6" s="10">
        <f t="shared" si="0"/>
        <v>534000</v>
      </c>
      <c r="H6" s="10">
        <f>zeraee!AV9</f>
        <v>0</v>
      </c>
      <c r="I6" s="10">
        <f>zeraee!AY9</f>
        <v>194405</v>
      </c>
      <c r="J6" s="10">
        <f>zeraee!BB9</f>
        <v>1103000</v>
      </c>
      <c r="K6" s="10">
        <f>zeraee!BN9</f>
        <v>0</v>
      </c>
      <c r="L6" s="10">
        <f t="shared" si="1"/>
        <v>1297405</v>
      </c>
      <c r="M6" s="10">
        <f>zeraee!CI9</f>
        <v>0</v>
      </c>
      <c r="N6" s="10">
        <f>zeraee!DA9</f>
        <v>0</v>
      </c>
      <c r="O6" s="10">
        <f>zeraee!DS9</f>
        <v>0</v>
      </c>
      <c r="P6" s="10">
        <f>zeraee!DV9</f>
        <v>0</v>
      </c>
      <c r="Q6" s="10">
        <f t="shared" si="2"/>
        <v>1831405</v>
      </c>
      <c r="R6" s="10">
        <f>baghi!L6</f>
        <v>0</v>
      </c>
      <c r="S6" s="10">
        <f>baghi!AF6</f>
        <v>0</v>
      </c>
      <c r="T6" s="10">
        <f>baghi!AR6</f>
        <v>0</v>
      </c>
      <c r="U6" s="10">
        <f>baghi!BP6</f>
        <v>0</v>
      </c>
      <c r="V6" s="10">
        <f>baghi!CV6</f>
        <v>0</v>
      </c>
      <c r="W6" s="10">
        <f>baghi!DT6</f>
        <v>0</v>
      </c>
      <c r="X6" s="10">
        <f>baghi!DX6</f>
        <v>0</v>
      </c>
      <c r="Y6" s="10">
        <f t="shared" si="3"/>
        <v>0</v>
      </c>
      <c r="Z6" s="10">
        <f t="shared" si="4"/>
        <v>1831405</v>
      </c>
      <c r="AA6" s="10">
        <f>dam!B4</f>
        <v>0</v>
      </c>
      <c r="AB6" s="10">
        <f>dam!C4</f>
        <v>0</v>
      </c>
      <c r="AC6" s="10">
        <f>dam!E4</f>
        <v>0</v>
      </c>
      <c r="AD6" s="10">
        <f>dam!D4</f>
        <v>0</v>
      </c>
      <c r="AE6" s="10">
        <f>dam!G4</f>
        <v>9</v>
      </c>
      <c r="AF6" s="10" t="e">
        <f>#REF!</f>
        <v>#REF!</v>
      </c>
      <c r="AG6" s="10" t="e">
        <f>#REF!</f>
        <v>#REF!</v>
      </c>
      <c r="AH6" s="10" t="e">
        <f t="shared" si="5"/>
        <v>#REF!</v>
      </c>
    </row>
    <row r="7" spans="1:34" ht="12" customHeight="1">
      <c r="A7" s="2" t="s">
        <v>75</v>
      </c>
      <c r="B7" s="10">
        <f>zeraee!I10</f>
        <v>252275</v>
      </c>
      <c r="C7" s="10">
        <f>zeraee!R10</f>
        <v>56100</v>
      </c>
      <c r="D7" s="10">
        <f>zeraee!U10</f>
        <v>60000</v>
      </c>
      <c r="E7" s="10">
        <f>zeraee!X10</f>
        <v>0</v>
      </c>
      <c r="F7" s="10">
        <f>zeraee!AA10</f>
        <v>0</v>
      </c>
      <c r="G7" s="10">
        <f t="shared" si="0"/>
        <v>368375</v>
      </c>
      <c r="H7" s="10">
        <f>zeraee!AV10</f>
        <v>0</v>
      </c>
      <c r="I7" s="10">
        <f>zeraee!AY10</f>
        <v>147141</v>
      </c>
      <c r="J7" s="10">
        <f>zeraee!BB10</f>
        <v>821000</v>
      </c>
      <c r="K7" s="10">
        <f>zeraee!BN10</f>
        <v>0</v>
      </c>
      <c r="L7" s="10">
        <f t="shared" si="1"/>
        <v>968141</v>
      </c>
      <c r="M7" s="10">
        <f>zeraee!CI10</f>
        <v>0</v>
      </c>
      <c r="N7" s="10">
        <f>zeraee!DA10</f>
        <v>0</v>
      </c>
      <c r="O7" s="10">
        <f>zeraee!DS10</f>
        <v>0</v>
      </c>
      <c r="P7" s="10">
        <f>zeraee!DV10</f>
        <v>0</v>
      </c>
      <c r="Q7" s="10">
        <f t="shared" si="2"/>
        <v>1336516</v>
      </c>
      <c r="R7" s="10">
        <f>baghi!L7</f>
        <v>0</v>
      </c>
      <c r="S7" s="10">
        <f>baghi!AF7</f>
        <v>0</v>
      </c>
      <c r="T7" s="10">
        <f>baghi!AR7</f>
        <v>0</v>
      </c>
      <c r="U7" s="10">
        <f>baghi!BP7</f>
        <v>0</v>
      </c>
      <c r="V7" s="10">
        <f>baghi!CV7</f>
        <v>10000</v>
      </c>
      <c r="W7" s="10">
        <f>baghi!DT7</f>
        <v>0</v>
      </c>
      <c r="X7" s="10">
        <f>baghi!DX7</f>
        <v>0</v>
      </c>
      <c r="Y7" s="10">
        <f t="shared" si="3"/>
        <v>10000</v>
      </c>
      <c r="Z7" s="10">
        <f t="shared" si="4"/>
        <v>1346516</v>
      </c>
      <c r="AA7" s="10">
        <f>dam!B5</f>
        <v>0</v>
      </c>
      <c r="AB7" s="10">
        <f>dam!C5</f>
        <v>0</v>
      </c>
      <c r="AC7" s="10">
        <f>dam!E5</f>
        <v>0</v>
      </c>
      <c r="AD7" s="10">
        <f>dam!D5</f>
        <v>0</v>
      </c>
      <c r="AE7" s="10">
        <f>dam!G5</f>
        <v>0</v>
      </c>
      <c r="AF7" s="10" t="e">
        <f>#REF!</f>
        <v>#REF!</v>
      </c>
      <c r="AG7" s="10" t="e">
        <f>#REF!</f>
        <v>#REF!</v>
      </c>
      <c r="AH7" s="10" t="e">
        <f t="shared" si="5"/>
        <v>#REF!</v>
      </c>
    </row>
    <row r="8" spans="1:34" ht="12" customHeight="1">
      <c r="A8" s="2" t="s">
        <v>74</v>
      </c>
      <c r="B8" s="10">
        <f>zeraee!I11</f>
        <v>393000</v>
      </c>
      <c r="C8" s="10">
        <f>zeraee!R11</f>
        <v>33000</v>
      </c>
      <c r="D8" s="10">
        <f>zeraee!U11</f>
        <v>30000</v>
      </c>
      <c r="E8" s="10">
        <f>zeraee!X11</f>
        <v>0</v>
      </c>
      <c r="F8" s="10">
        <f>zeraee!AA11</f>
        <v>0</v>
      </c>
      <c r="G8" s="10">
        <f t="shared" si="0"/>
        <v>456000</v>
      </c>
      <c r="H8" s="10">
        <f>zeraee!AV11</f>
        <v>0</v>
      </c>
      <c r="I8" s="10">
        <f>zeraee!AY11</f>
        <v>152000</v>
      </c>
      <c r="J8" s="10">
        <f>zeraee!BB11</f>
        <v>965000</v>
      </c>
      <c r="K8" s="10">
        <f>zeraee!BN11</f>
        <v>1400</v>
      </c>
      <c r="L8" s="10">
        <f t="shared" si="1"/>
        <v>1118400</v>
      </c>
      <c r="M8" s="10">
        <f>zeraee!CI11</f>
        <v>337910</v>
      </c>
      <c r="N8" s="10">
        <f>zeraee!DA11</f>
        <v>0</v>
      </c>
      <c r="O8" s="10">
        <f>zeraee!DS11</f>
        <v>0</v>
      </c>
      <c r="P8" s="10">
        <f>zeraee!DV11</f>
        <v>0</v>
      </c>
      <c r="Q8" s="10">
        <f t="shared" si="2"/>
        <v>1912310</v>
      </c>
      <c r="R8" s="10">
        <f>baghi!L8</f>
        <v>0</v>
      </c>
      <c r="S8" s="10">
        <f>baghi!AF8</f>
        <v>0</v>
      </c>
      <c r="T8" s="10">
        <f>baghi!AR8</f>
        <v>0</v>
      </c>
      <c r="U8" s="10">
        <f>baghi!BP8</f>
        <v>0</v>
      </c>
      <c r="V8" s="10">
        <f>baghi!CV8</f>
        <v>0</v>
      </c>
      <c r="W8" s="10">
        <f>baghi!DT8</f>
        <v>63000</v>
      </c>
      <c r="X8" s="10">
        <f>baghi!DX8</f>
        <v>0</v>
      </c>
      <c r="Y8" s="10">
        <f t="shared" si="3"/>
        <v>63000</v>
      </c>
      <c r="Z8" s="10">
        <f t="shared" si="4"/>
        <v>1975310</v>
      </c>
      <c r="AA8" s="10">
        <f>dam!B6</f>
        <v>17540</v>
      </c>
      <c r="AB8" s="10">
        <f>dam!C6</f>
        <v>4000</v>
      </c>
      <c r="AC8" s="10">
        <f>dam!E6</f>
        <v>138000</v>
      </c>
      <c r="AD8" s="10">
        <f>dam!D6</f>
        <v>350</v>
      </c>
      <c r="AE8" s="10">
        <f>dam!G6</f>
        <v>9.2</v>
      </c>
      <c r="AF8" s="10" t="e">
        <f>#REF!</f>
        <v>#REF!</v>
      </c>
      <c r="AG8" s="10" t="e">
        <f>#REF!</f>
        <v>#REF!</v>
      </c>
      <c r="AH8" s="10" t="e">
        <f t="shared" si="5"/>
        <v>#REF!</v>
      </c>
    </row>
    <row r="9" spans="1:34" ht="12" customHeight="1">
      <c r="A9" s="2" t="s">
        <v>72</v>
      </c>
      <c r="B9" s="10">
        <f>zeraee!I12</f>
        <v>258000</v>
      </c>
      <c r="C9" s="10">
        <f>zeraee!R12</f>
        <v>39000</v>
      </c>
      <c r="D9" s="10">
        <f>zeraee!U12</f>
        <v>34000</v>
      </c>
      <c r="E9" s="10">
        <f>zeraee!X12</f>
        <v>0</v>
      </c>
      <c r="F9" s="10">
        <f>zeraee!AA12</f>
        <v>0</v>
      </c>
      <c r="G9" s="10">
        <f t="shared" si="0"/>
        <v>331000</v>
      </c>
      <c r="H9" s="10">
        <f>zeraee!AV12</f>
        <v>0</v>
      </c>
      <c r="I9" s="10">
        <f>zeraee!AY12</f>
        <v>70000</v>
      </c>
      <c r="J9" s="10">
        <f>zeraee!BB12</f>
        <v>1270000</v>
      </c>
      <c r="K9" s="10">
        <f>zeraee!BN12</f>
        <v>1800</v>
      </c>
      <c r="L9" s="10">
        <f t="shared" si="1"/>
        <v>1341800</v>
      </c>
      <c r="M9" s="10">
        <f>zeraee!CI12</f>
        <v>98000</v>
      </c>
      <c r="N9" s="10">
        <f>zeraee!DA12</f>
        <v>0</v>
      </c>
      <c r="O9" s="10">
        <f>zeraee!DS12</f>
        <v>0</v>
      </c>
      <c r="P9" s="10">
        <f>zeraee!DV12</f>
        <v>0</v>
      </c>
      <c r="Q9" s="10">
        <f t="shared" si="2"/>
        <v>1770800</v>
      </c>
      <c r="R9" s="10">
        <f>baghi!L9</f>
        <v>0</v>
      </c>
      <c r="S9" s="10">
        <f>baghi!AF9</f>
        <v>0</v>
      </c>
      <c r="T9" s="10">
        <f>baghi!AR9</f>
        <v>0</v>
      </c>
      <c r="U9" s="10">
        <f>baghi!BP9</f>
        <v>0</v>
      </c>
      <c r="V9" s="10">
        <f>baghi!CV9</f>
        <v>0</v>
      </c>
      <c r="W9" s="10">
        <f>baghi!DT9</f>
        <v>0</v>
      </c>
      <c r="X9" s="10">
        <f>baghi!DX9</f>
        <v>0</v>
      </c>
      <c r="Y9" s="10">
        <f t="shared" si="3"/>
        <v>0</v>
      </c>
      <c r="Z9" s="10">
        <f t="shared" si="4"/>
        <v>1770800</v>
      </c>
      <c r="AA9" s="10">
        <f>dam!B7</f>
        <v>0</v>
      </c>
      <c r="AB9" s="10">
        <f>dam!C7</f>
        <v>0</v>
      </c>
      <c r="AC9" s="10">
        <f>dam!E7</f>
        <v>0</v>
      </c>
      <c r="AD9" s="10">
        <f>dam!D7</f>
        <v>0</v>
      </c>
      <c r="AE9" s="10">
        <f>dam!G7</f>
        <v>0</v>
      </c>
      <c r="AF9" s="10" t="e">
        <f>#REF!</f>
        <v>#REF!</v>
      </c>
      <c r="AG9" s="10" t="e">
        <f>#REF!</f>
        <v>#REF!</v>
      </c>
      <c r="AH9" s="10" t="e">
        <f t="shared" si="5"/>
        <v>#REF!</v>
      </c>
    </row>
    <row r="10" spans="1:34" ht="12" customHeight="1">
      <c r="A10" s="2" t="s">
        <v>48</v>
      </c>
      <c r="B10" s="10">
        <f>zeraee!I13</f>
        <v>295000</v>
      </c>
      <c r="C10" s="10">
        <f>zeraee!R13</f>
        <v>63000</v>
      </c>
      <c r="D10" s="10">
        <f>zeraee!U13</f>
        <v>36000</v>
      </c>
      <c r="E10" s="10">
        <f>zeraee!X13</f>
        <v>0</v>
      </c>
      <c r="F10" s="10">
        <f>zeraee!AA13</f>
        <v>0</v>
      </c>
      <c r="G10" s="10">
        <f t="shared" si="0"/>
        <v>394000</v>
      </c>
      <c r="H10" s="10">
        <f>zeraee!AV13</f>
        <v>0</v>
      </c>
      <c r="I10" s="10">
        <f>zeraee!AY13</f>
        <v>72000</v>
      </c>
      <c r="J10" s="10">
        <f>zeraee!BB13</f>
        <v>1226547</v>
      </c>
      <c r="K10" s="10">
        <f>zeraee!BN13</f>
        <v>700</v>
      </c>
      <c r="L10" s="10">
        <f t="shared" si="1"/>
        <v>1299247</v>
      </c>
      <c r="M10" s="10">
        <f>zeraee!CI13</f>
        <v>90000</v>
      </c>
      <c r="N10" s="10">
        <f>zeraee!DA13</f>
        <v>0</v>
      </c>
      <c r="O10" s="10">
        <f>zeraee!DS13</f>
        <v>0</v>
      </c>
      <c r="P10" s="10">
        <f>zeraee!DV13</f>
        <v>0</v>
      </c>
      <c r="Q10" s="10">
        <f t="shared" si="2"/>
        <v>1783247</v>
      </c>
      <c r="R10" s="10">
        <f>baghi!L10</f>
        <v>0</v>
      </c>
      <c r="S10" s="10">
        <f>baghi!AF10</f>
        <v>0</v>
      </c>
      <c r="T10" s="10">
        <f>baghi!AR10</f>
        <v>0</v>
      </c>
      <c r="U10" s="10">
        <f>baghi!BP10</f>
        <v>0</v>
      </c>
      <c r="V10" s="10">
        <f>baghi!CV10</f>
        <v>0</v>
      </c>
      <c r="W10" s="10">
        <f>baghi!DT10</f>
        <v>0</v>
      </c>
      <c r="X10" s="10">
        <f>baghi!DX10</f>
        <v>0</v>
      </c>
      <c r="Y10" s="10">
        <f t="shared" si="3"/>
        <v>0</v>
      </c>
      <c r="Z10" s="10">
        <f t="shared" si="4"/>
        <v>1783247</v>
      </c>
      <c r="AA10" s="10">
        <f>dam!B8</f>
        <v>0</v>
      </c>
      <c r="AB10" s="10">
        <f>dam!C8</f>
        <v>0</v>
      </c>
      <c r="AC10" s="10">
        <f>dam!E8</f>
        <v>0</v>
      </c>
      <c r="AD10" s="10">
        <f>dam!D8</f>
        <v>0</v>
      </c>
      <c r="AE10" s="10">
        <f>dam!G8</f>
        <v>0</v>
      </c>
      <c r="AF10" s="10" t="e">
        <f>#REF!</f>
        <v>#REF!</v>
      </c>
      <c r="AG10" s="10" t="e">
        <f>#REF!</f>
        <v>#REF!</v>
      </c>
      <c r="AH10" s="10" t="e">
        <f t="shared" si="5"/>
        <v>#REF!</v>
      </c>
    </row>
    <row r="11" spans="1:34" ht="12" customHeight="1">
      <c r="A11" s="2" t="s">
        <v>47</v>
      </c>
      <c r="B11" s="10">
        <f>zeraee!I14</f>
        <v>235000</v>
      </c>
      <c r="C11" s="10">
        <f>zeraee!R14</f>
        <v>45000</v>
      </c>
      <c r="D11" s="10">
        <f>zeraee!U14</f>
        <v>25000</v>
      </c>
      <c r="E11" s="10">
        <f>zeraee!X14</f>
        <v>0</v>
      </c>
      <c r="F11" s="10">
        <f>zeraee!AA14</f>
        <v>0</v>
      </c>
      <c r="G11" s="10">
        <f t="shared" si="0"/>
        <v>305000</v>
      </c>
      <c r="H11" s="10">
        <f>zeraee!AV14</f>
        <v>0</v>
      </c>
      <c r="I11" s="10">
        <f>zeraee!AY14</f>
        <v>24000</v>
      </c>
      <c r="J11" s="10">
        <f>zeraee!BB14</f>
        <v>1695636</v>
      </c>
      <c r="K11" s="10">
        <f>zeraee!BN14</f>
        <v>800</v>
      </c>
      <c r="L11" s="10">
        <f t="shared" si="1"/>
        <v>1720436</v>
      </c>
      <c r="M11" s="10">
        <f>zeraee!CI14</f>
        <v>156350</v>
      </c>
      <c r="N11" s="10">
        <f>zeraee!DA14</f>
        <v>309545</v>
      </c>
      <c r="O11" s="10">
        <f>zeraee!DS14</f>
        <v>10350</v>
      </c>
      <c r="P11" s="10">
        <f>zeraee!DV14</f>
        <v>150</v>
      </c>
      <c r="Q11" s="10">
        <f t="shared" si="2"/>
        <v>2501831</v>
      </c>
      <c r="R11" s="10">
        <f>baghi!L11</f>
        <v>0</v>
      </c>
      <c r="S11" s="10">
        <f>baghi!AF11</f>
        <v>0</v>
      </c>
      <c r="T11" s="10">
        <f>baghi!AR11</f>
        <v>0</v>
      </c>
      <c r="U11" s="10">
        <f>baghi!BP11</f>
        <v>0</v>
      </c>
      <c r="V11" s="10">
        <f>baghi!CV11</f>
        <v>0</v>
      </c>
      <c r="W11" s="10">
        <f>baghi!DT11</f>
        <v>0</v>
      </c>
      <c r="X11" s="10">
        <f>baghi!DX11</f>
        <v>0</v>
      </c>
      <c r="Y11" s="10">
        <f t="shared" si="3"/>
        <v>0</v>
      </c>
      <c r="Z11" s="10">
        <f t="shared" si="4"/>
        <v>2501831</v>
      </c>
      <c r="AA11" s="10">
        <f>dam!B9</f>
        <v>0</v>
      </c>
      <c r="AB11" s="10">
        <f>dam!C9</f>
        <v>0</v>
      </c>
      <c r="AC11" s="10">
        <f>dam!E9</f>
        <v>0</v>
      </c>
      <c r="AD11" s="10">
        <f>dam!D9</f>
        <v>0</v>
      </c>
      <c r="AE11" s="10">
        <f>dam!G9</f>
        <v>0</v>
      </c>
      <c r="AF11" s="10" t="e">
        <f>#REF!</f>
        <v>#REF!</v>
      </c>
      <c r="AG11" s="10" t="e">
        <f>#REF!</f>
        <v>#REF!</v>
      </c>
      <c r="AH11" s="10" t="e">
        <f t="shared" si="5"/>
        <v>#REF!</v>
      </c>
    </row>
    <row r="12" spans="1:34" ht="12" customHeight="1">
      <c r="A12" s="2" t="s">
        <v>46</v>
      </c>
      <c r="B12" s="10">
        <f>zeraee!I15</f>
        <v>410019</v>
      </c>
      <c r="C12" s="10">
        <f>zeraee!R15</f>
        <v>99930</v>
      </c>
      <c r="D12" s="10">
        <f>zeraee!U15</f>
        <v>37975</v>
      </c>
      <c r="E12" s="10">
        <f>zeraee!X15</f>
        <v>2700</v>
      </c>
      <c r="F12" s="10">
        <f>zeraee!AA15</f>
        <v>0</v>
      </c>
      <c r="G12" s="10">
        <f t="shared" si="0"/>
        <v>550624</v>
      </c>
      <c r="H12" s="10">
        <f>zeraee!AV15</f>
        <v>0</v>
      </c>
      <c r="I12" s="10">
        <f>zeraee!AY15</f>
        <v>52700</v>
      </c>
      <c r="J12" s="10">
        <f>zeraee!BB15</f>
        <v>1810000</v>
      </c>
      <c r="K12" s="10">
        <f>zeraee!BN15</f>
        <v>0</v>
      </c>
      <c r="L12" s="10">
        <f t="shared" si="1"/>
        <v>1862700</v>
      </c>
      <c r="M12" s="10">
        <f>zeraee!CI15</f>
        <v>218652</v>
      </c>
      <c r="N12" s="10">
        <f>zeraee!DA15</f>
        <v>332668</v>
      </c>
      <c r="O12" s="10">
        <f>zeraee!DS15</f>
        <v>29065</v>
      </c>
      <c r="P12" s="10">
        <f>zeraee!DV15</f>
        <v>0</v>
      </c>
      <c r="Q12" s="10">
        <f t="shared" si="2"/>
        <v>2993709</v>
      </c>
      <c r="R12" s="10">
        <f>baghi!L12</f>
        <v>0</v>
      </c>
      <c r="S12" s="10">
        <f>baghi!AF12</f>
        <v>0</v>
      </c>
      <c r="T12" s="10">
        <f>baghi!AR12</f>
        <v>0</v>
      </c>
      <c r="U12" s="10">
        <f>baghi!BP12</f>
        <v>0</v>
      </c>
      <c r="V12" s="10">
        <f>baghi!CV12</f>
        <v>0</v>
      </c>
      <c r="W12" s="10">
        <f>baghi!DT12</f>
        <v>0</v>
      </c>
      <c r="X12" s="10">
        <f>baghi!DX12</f>
        <v>0</v>
      </c>
      <c r="Y12" s="10">
        <f t="shared" si="3"/>
        <v>0</v>
      </c>
      <c r="Z12" s="10">
        <f t="shared" si="4"/>
        <v>2993709</v>
      </c>
      <c r="AA12" s="10">
        <f>dam!B10</f>
        <v>0</v>
      </c>
      <c r="AB12" s="10">
        <f>dam!C10</f>
        <v>0</v>
      </c>
      <c r="AC12" s="10">
        <f>dam!E10</f>
        <v>0</v>
      </c>
      <c r="AD12" s="10">
        <f>dam!D10</f>
        <v>0</v>
      </c>
      <c r="AE12" s="10">
        <f>dam!G10</f>
        <v>0</v>
      </c>
      <c r="AF12" s="10" t="e">
        <f>#REF!</f>
        <v>#REF!</v>
      </c>
      <c r="AG12" s="10" t="e">
        <f>#REF!</f>
        <v>#REF!</v>
      </c>
      <c r="AH12" s="10" t="e">
        <f t="shared" si="5"/>
        <v>#REF!</v>
      </c>
    </row>
    <row r="13" spans="1:34" ht="12" customHeight="1">
      <c r="A13" s="2" t="s">
        <v>63</v>
      </c>
      <c r="B13" s="10">
        <f>zeraee!I16</f>
        <v>461300</v>
      </c>
      <c r="C13" s="10">
        <f>zeraee!R16</f>
        <v>116080</v>
      </c>
      <c r="D13" s="10">
        <f>zeraee!U16</f>
        <v>37430</v>
      </c>
      <c r="E13" s="10">
        <f>zeraee!X16</f>
        <v>3330</v>
      </c>
      <c r="F13" s="10">
        <f>zeraee!AA16</f>
        <v>0</v>
      </c>
      <c r="G13" s="10">
        <f t="shared" si="0"/>
        <v>618140</v>
      </c>
      <c r="H13" s="10">
        <f>zeraee!AV16</f>
        <v>17736</v>
      </c>
      <c r="I13" s="10">
        <f>zeraee!AY16</f>
        <v>72097</v>
      </c>
      <c r="J13" s="10">
        <f>zeraee!BB16</f>
        <v>2052416</v>
      </c>
      <c r="K13" s="10">
        <f>zeraee!BN16</f>
        <v>3924</v>
      </c>
      <c r="L13" s="10">
        <f t="shared" si="1"/>
        <v>2128437</v>
      </c>
      <c r="M13" s="10">
        <f>zeraee!CI16</f>
        <v>235825</v>
      </c>
      <c r="N13" s="10">
        <f>zeraee!DA16</f>
        <v>478620</v>
      </c>
      <c r="O13" s="10">
        <f>zeraee!DS16</f>
        <v>29987</v>
      </c>
      <c r="P13" s="10">
        <f>zeraee!DV16</f>
        <v>39878.04</v>
      </c>
      <c r="Q13" s="10">
        <f t="shared" si="2"/>
        <v>3548623.04</v>
      </c>
      <c r="R13" s="10">
        <f>baghi!L13</f>
        <v>126</v>
      </c>
      <c r="S13" s="10">
        <f>baghi!AF13</f>
        <v>0</v>
      </c>
      <c r="T13" s="10">
        <f>baghi!AR13</f>
        <v>2965</v>
      </c>
      <c r="U13" s="10">
        <f>baghi!BP13</f>
        <v>0</v>
      </c>
      <c r="V13" s="10">
        <f>baghi!CV13</f>
        <v>8734</v>
      </c>
      <c r="W13" s="10">
        <f>baghi!DT13</f>
        <v>133020</v>
      </c>
      <c r="X13" s="10">
        <f>baghi!DX13</f>
        <v>0</v>
      </c>
      <c r="Y13" s="10">
        <f t="shared" si="3"/>
        <v>144845</v>
      </c>
      <c r="Z13" s="10">
        <f t="shared" si="4"/>
        <v>3693468.04</v>
      </c>
      <c r="AA13" s="10">
        <f>dam!B11</f>
        <v>0</v>
      </c>
      <c r="AB13" s="10">
        <f>dam!C11</f>
        <v>0</v>
      </c>
      <c r="AC13" s="10">
        <f>dam!E11</f>
        <v>12132</v>
      </c>
      <c r="AD13" s="10">
        <f>dam!D11</f>
        <v>0</v>
      </c>
      <c r="AE13" s="10">
        <f>dam!G11</f>
        <v>0</v>
      </c>
      <c r="AF13" s="10" t="e">
        <f>#REF!</f>
        <v>#REF!</v>
      </c>
      <c r="AG13" s="10" t="e">
        <f>#REF!</f>
        <v>#REF!</v>
      </c>
      <c r="AH13" s="10" t="e">
        <f t="shared" si="5"/>
        <v>#REF!</v>
      </c>
    </row>
    <row r="14" spans="1:34" ht="12" customHeight="1">
      <c r="A14" s="2" t="s">
        <v>45</v>
      </c>
      <c r="B14" s="10">
        <f>zeraee!I17</f>
        <v>332373</v>
      </c>
      <c r="C14" s="10">
        <f>zeraee!R17</f>
        <v>131104</v>
      </c>
      <c r="D14" s="10">
        <f>zeraee!U17</f>
        <v>60535</v>
      </c>
      <c r="E14" s="10">
        <f>zeraee!X17</f>
        <v>3659</v>
      </c>
      <c r="F14" s="10">
        <f>zeraee!AA17</f>
        <v>0</v>
      </c>
      <c r="G14" s="10">
        <f t="shared" si="0"/>
        <v>527671</v>
      </c>
      <c r="H14" s="10">
        <f>zeraee!AV17</f>
        <v>21130</v>
      </c>
      <c r="I14" s="10">
        <f>zeraee!AY17</f>
        <v>83128</v>
      </c>
      <c r="J14" s="10">
        <f>zeraee!BB17</f>
        <v>2126253</v>
      </c>
      <c r="K14" s="10">
        <f>zeraee!BN17</f>
        <v>2880</v>
      </c>
      <c r="L14" s="10">
        <f t="shared" si="1"/>
        <v>2212261</v>
      </c>
      <c r="M14" s="10">
        <f>zeraee!CI17</f>
        <v>256088</v>
      </c>
      <c r="N14" s="10">
        <f>zeraee!DA17</f>
        <v>606448</v>
      </c>
      <c r="O14" s="10">
        <f>zeraee!DS17</f>
        <v>60056</v>
      </c>
      <c r="P14" s="10">
        <f>zeraee!DV17</f>
        <v>2240</v>
      </c>
      <c r="Q14" s="10">
        <f t="shared" si="2"/>
        <v>3685894</v>
      </c>
      <c r="R14" s="10">
        <f>baghi!L14</f>
        <v>88</v>
      </c>
      <c r="S14" s="10">
        <f>baghi!AF14</f>
        <v>0</v>
      </c>
      <c r="T14" s="10">
        <f>baghi!AR14</f>
        <v>2830</v>
      </c>
      <c r="U14" s="10">
        <f>baghi!BP14</f>
        <v>0</v>
      </c>
      <c r="V14" s="10">
        <f>baghi!CV14</f>
        <v>36847</v>
      </c>
      <c r="W14" s="10">
        <f>baghi!DT14</f>
        <v>143637</v>
      </c>
      <c r="X14" s="10">
        <f>baghi!DX14</f>
        <v>0</v>
      </c>
      <c r="Y14" s="10">
        <f t="shared" si="3"/>
        <v>183402</v>
      </c>
      <c r="Z14" s="10">
        <f t="shared" si="4"/>
        <v>3869296</v>
      </c>
      <c r="AA14" s="10">
        <f>dam!B12</f>
        <v>0</v>
      </c>
      <c r="AB14" s="10">
        <f>dam!C12</f>
        <v>0</v>
      </c>
      <c r="AC14" s="10">
        <f>dam!E12</f>
        <v>0</v>
      </c>
      <c r="AD14" s="10">
        <f>dam!D12</f>
        <v>0</v>
      </c>
      <c r="AE14" s="10">
        <f>dam!G12</f>
        <v>0</v>
      </c>
      <c r="AF14" s="10" t="e">
        <f>#REF!</f>
        <v>#REF!</v>
      </c>
      <c r="AG14" s="10" t="e">
        <f>#REF!</f>
        <v>#REF!</v>
      </c>
      <c r="AH14" s="10" t="e">
        <f t="shared" si="5"/>
        <v>#REF!</v>
      </c>
    </row>
    <row r="15" spans="1:34" ht="12" customHeight="1">
      <c r="A15" s="2" t="s">
        <v>44</v>
      </c>
      <c r="B15" s="10">
        <f>zeraee!I18</f>
        <v>420580</v>
      </c>
      <c r="C15" s="10">
        <f>zeraee!R18</f>
        <v>159480</v>
      </c>
      <c r="D15" s="10">
        <f>zeraee!U18</f>
        <v>42386</v>
      </c>
      <c r="E15" s="10">
        <f>zeraee!X18</f>
        <v>7119</v>
      </c>
      <c r="F15" s="10">
        <f>zeraee!AA18</f>
        <v>0</v>
      </c>
      <c r="G15" s="10">
        <f t="shared" si="0"/>
        <v>629565</v>
      </c>
      <c r="H15" s="10">
        <f>zeraee!AV18</f>
        <v>20096</v>
      </c>
      <c r="I15" s="10">
        <f>zeraee!AY18</f>
        <v>175357</v>
      </c>
      <c r="J15" s="10">
        <f>zeraee!BB18</f>
        <v>2412465</v>
      </c>
      <c r="K15" s="10">
        <f>zeraee!BN18</f>
        <v>5001</v>
      </c>
      <c r="L15" s="10">
        <f t="shared" si="1"/>
        <v>2592823</v>
      </c>
      <c r="M15" s="10">
        <f>zeraee!CI18</f>
        <v>336987</v>
      </c>
      <c r="N15" s="10">
        <f>zeraee!DA18</f>
        <v>1040419</v>
      </c>
      <c r="O15" s="10">
        <f>zeraee!DS18</f>
        <v>210656</v>
      </c>
      <c r="P15" s="10">
        <f>zeraee!DV18</f>
        <v>11355</v>
      </c>
      <c r="Q15" s="10">
        <f t="shared" si="2"/>
        <v>4841901</v>
      </c>
      <c r="R15" s="10">
        <f>baghi!L15</f>
        <v>0</v>
      </c>
      <c r="S15" s="10">
        <f>baghi!AF15</f>
        <v>0</v>
      </c>
      <c r="T15" s="10">
        <f>baghi!AR15</f>
        <v>1831</v>
      </c>
      <c r="U15" s="10">
        <f>baghi!BP15</f>
        <v>0</v>
      </c>
      <c r="V15" s="10">
        <f>baghi!CV15</f>
        <v>33518</v>
      </c>
      <c r="W15" s="10">
        <f>baghi!DT15</f>
        <v>36942</v>
      </c>
      <c r="X15" s="10">
        <f>baghi!DX15</f>
        <v>0</v>
      </c>
      <c r="Y15" s="10">
        <f t="shared" si="3"/>
        <v>72291</v>
      </c>
      <c r="Z15" s="10">
        <f t="shared" si="4"/>
        <v>4914192</v>
      </c>
      <c r="AA15" s="10">
        <f>dam!B13</f>
        <v>0</v>
      </c>
      <c r="AB15" s="10">
        <f>dam!C13</f>
        <v>0</v>
      </c>
      <c r="AC15" s="10">
        <f>dam!E13</f>
        <v>0</v>
      </c>
      <c r="AD15" s="10">
        <f>dam!D13</f>
        <v>0</v>
      </c>
      <c r="AE15" s="10">
        <f>dam!G13</f>
        <v>0</v>
      </c>
      <c r="AF15" s="10" t="e">
        <f>#REF!</f>
        <v>#REF!</v>
      </c>
      <c r="AG15" s="10" t="e">
        <f>#REF!</f>
        <v>#REF!</v>
      </c>
      <c r="AH15" s="10" t="e">
        <f t="shared" si="5"/>
        <v>#REF!</v>
      </c>
    </row>
    <row r="16" spans="1:34" ht="12" customHeight="1">
      <c r="A16" s="2" t="s">
        <v>43</v>
      </c>
      <c r="B16" s="10">
        <f>zeraee!I19</f>
        <v>641955</v>
      </c>
      <c r="C16" s="10">
        <f>zeraee!R19</f>
        <v>192610</v>
      </c>
      <c r="D16" s="10">
        <f>zeraee!U19</f>
        <v>74530</v>
      </c>
      <c r="E16" s="10">
        <f>zeraee!X19</f>
        <v>6400</v>
      </c>
      <c r="F16" s="10">
        <f>zeraee!AA19</f>
        <v>0</v>
      </c>
      <c r="G16" s="10">
        <f t="shared" si="0"/>
        <v>915495</v>
      </c>
      <c r="H16" s="10">
        <f>zeraee!AV19</f>
        <v>13319</v>
      </c>
      <c r="I16" s="10">
        <f>zeraee!AY19</f>
        <v>281857</v>
      </c>
      <c r="J16" s="10">
        <f>zeraee!BB19</f>
        <v>2361585</v>
      </c>
      <c r="K16" s="10">
        <f>zeraee!BN19</f>
        <v>4730</v>
      </c>
      <c r="L16" s="10">
        <f t="shared" si="1"/>
        <v>2648172</v>
      </c>
      <c r="M16" s="10">
        <f>zeraee!CI19</f>
        <v>367115</v>
      </c>
      <c r="N16" s="10">
        <f>zeraee!DA19</f>
        <v>1141270</v>
      </c>
      <c r="O16" s="10">
        <f>zeraee!DS19</f>
        <v>163988</v>
      </c>
      <c r="P16" s="10">
        <f>zeraee!DV19</f>
        <v>21369</v>
      </c>
      <c r="Q16" s="10">
        <f t="shared" si="2"/>
        <v>5270728</v>
      </c>
      <c r="R16" s="10">
        <f>baghi!L16</f>
        <v>0</v>
      </c>
      <c r="S16" s="10">
        <f>baghi!AF16</f>
        <v>0</v>
      </c>
      <c r="T16" s="10">
        <f>baghi!AR16</f>
        <v>2571</v>
      </c>
      <c r="U16" s="10">
        <f>baghi!BP16</f>
        <v>0</v>
      </c>
      <c r="V16" s="10">
        <f>baghi!CV16</f>
        <v>39837</v>
      </c>
      <c r="W16" s="10">
        <f>baghi!DT16</f>
        <v>55486</v>
      </c>
      <c r="X16" s="10">
        <f>baghi!DX16</f>
        <v>0</v>
      </c>
      <c r="Y16" s="10">
        <f t="shared" si="3"/>
        <v>97894</v>
      </c>
      <c r="Z16" s="10">
        <f t="shared" si="4"/>
        <v>5368622</v>
      </c>
      <c r="AA16" s="10">
        <f>dam!B14</f>
        <v>0</v>
      </c>
      <c r="AB16" s="10">
        <f>dam!C14</f>
        <v>0</v>
      </c>
      <c r="AC16" s="10">
        <f>dam!E14</f>
        <v>0</v>
      </c>
      <c r="AD16" s="10">
        <f>dam!D14</f>
        <v>0</v>
      </c>
      <c r="AE16" s="10">
        <f>dam!G14</f>
        <v>0</v>
      </c>
      <c r="AF16" s="10" t="e">
        <f>#REF!</f>
        <v>#REF!</v>
      </c>
      <c r="AG16" s="10" t="e">
        <f>#REF!</f>
        <v>#REF!</v>
      </c>
      <c r="AH16" s="10" t="e">
        <f t="shared" si="5"/>
        <v>#REF!</v>
      </c>
    </row>
    <row r="17" spans="1:34" ht="12" customHeight="1">
      <c r="A17" s="2" t="s">
        <v>42</v>
      </c>
      <c r="B17" s="10">
        <f>zeraee!I20</f>
        <v>750645</v>
      </c>
      <c r="C17" s="10">
        <f>zeraee!R20</f>
        <v>276725</v>
      </c>
      <c r="D17" s="10">
        <f>zeraee!U20</f>
        <v>104695</v>
      </c>
      <c r="E17" s="10">
        <f>zeraee!X20</f>
        <v>11466</v>
      </c>
      <c r="F17" s="10">
        <f>zeraee!AA20</f>
        <v>0</v>
      </c>
      <c r="G17" s="10">
        <f t="shared" si="0"/>
        <v>1143531</v>
      </c>
      <c r="H17" s="10">
        <f>zeraee!AV20</f>
        <v>16557</v>
      </c>
      <c r="I17" s="10">
        <f>zeraee!AY20</f>
        <v>265764</v>
      </c>
      <c r="J17" s="10">
        <f>zeraee!BB20</f>
        <v>1574192</v>
      </c>
      <c r="K17" s="10">
        <f>zeraee!BN20</f>
        <v>4945</v>
      </c>
      <c r="L17" s="10">
        <f t="shared" si="1"/>
        <v>1844901</v>
      </c>
      <c r="M17" s="10">
        <f>zeraee!CI20</f>
        <v>436622</v>
      </c>
      <c r="N17" s="10">
        <f>zeraee!DA20</f>
        <v>984451</v>
      </c>
      <c r="O17" s="10">
        <f>zeraee!DS20</f>
        <v>124780</v>
      </c>
      <c r="P17" s="10">
        <f>zeraee!DV20</f>
        <v>6195</v>
      </c>
      <c r="Q17" s="10">
        <f t="shared" si="2"/>
        <v>4557037</v>
      </c>
      <c r="R17" s="10">
        <f>baghi!L17</f>
        <v>0</v>
      </c>
      <c r="S17" s="10">
        <f>baghi!AF17</f>
        <v>0</v>
      </c>
      <c r="T17" s="10">
        <f>baghi!AR17</f>
        <v>2529</v>
      </c>
      <c r="U17" s="10">
        <f>baghi!BP17</f>
        <v>0</v>
      </c>
      <c r="V17" s="10">
        <f>baghi!CV17</f>
        <v>41473</v>
      </c>
      <c r="W17" s="10">
        <f>baghi!DT17</f>
        <v>60216</v>
      </c>
      <c r="X17" s="10">
        <f>baghi!DX17</f>
        <v>0</v>
      </c>
      <c r="Y17" s="10">
        <f t="shared" si="3"/>
        <v>104218</v>
      </c>
      <c r="Z17" s="10">
        <f t="shared" si="4"/>
        <v>4661255</v>
      </c>
      <c r="AA17" s="10">
        <f>dam!B15</f>
        <v>0</v>
      </c>
      <c r="AB17" s="10">
        <f>dam!C15</f>
        <v>0</v>
      </c>
      <c r="AC17" s="10">
        <f>dam!E15</f>
        <v>0</v>
      </c>
      <c r="AD17" s="10">
        <f>dam!D15</f>
        <v>0</v>
      </c>
      <c r="AE17" s="10">
        <f>dam!G15</f>
        <v>0</v>
      </c>
      <c r="AF17" s="10" t="e">
        <f>#REF!</f>
        <v>#REF!</v>
      </c>
      <c r="AG17" s="10" t="e">
        <f>#REF!</f>
        <v>#REF!</v>
      </c>
      <c r="AH17" s="10" t="e">
        <f t="shared" si="5"/>
        <v>#REF!</v>
      </c>
    </row>
    <row r="18" spans="1:34" ht="12" customHeight="1">
      <c r="A18" s="2" t="s">
        <v>41</v>
      </c>
      <c r="B18" s="10">
        <f>zeraee!I21</f>
        <v>392472</v>
      </c>
      <c r="C18" s="10">
        <f>zeraee!R21</f>
        <v>156389</v>
      </c>
      <c r="D18" s="10">
        <f>zeraee!U21</f>
        <v>31183</v>
      </c>
      <c r="E18" s="10">
        <f>zeraee!X21</f>
        <v>6889</v>
      </c>
      <c r="F18" s="10">
        <f>zeraee!AA21</f>
        <v>0</v>
      </c>
      <c r="G18" s="10">
        <f t="shared" si="0"/>
        <v>586933</v>
      </c>
      <c r="H18" s="10">
        <f>zeraee!AV21</f>
        <v>8731</v>
      </c>
      <c r="I18" s="10">
        <f>zeraee!AY21</f>
        <v>116132</v>
      </c>
      <c r="J18" s="10">
        <f>zeraee!BB21</f>
        <v>1420000</v>
      </c>
      <c r="K18" s="10">
        <f>zeraee!BN21</f>
        <v>2008</v>
      </c>
      <c r="L18" s="10">
        <f t="shared" si="1"/>
        <v>1538140</v>
      </c>
      <c r="M18" s="10">
        <f>zeraee!CI21</f>
        <v>536106</v>
      </c>
      <c r="N18" s="10">
        <f>zeraee!DA21</f>
        <v>391126</v>
      </c>
      <c r="O18" s="10">
        <f>zeraee!DS21</f>
        <v>34768</v>
      </c>
      <c r="P18" s="10">
        <f>zeraee!DV21</f>
        <v>0</v>
      </c>
      <c r="Q18" s="10">
        <f t="shared" si="2"/>
        <v>3095804</v>
      </c>
      <c r="R18" s="10">
        <f>baghi!L18</f>
        <v>0</v>
      </c>
      <c r="S18" s="10">
        <f>baghi!AF18</f>
        <v>0</v>
      </c>
      <c r="T18" s="10">
        <f>baghi!AR18</f>
        <v>0</v>
      </c>
      <c r="U18" s="10">
        <f>baghi!BP18</f>
        <v>0</v>
      </c>
      <c r="V18" s="10">
        <f>baghi!CV18</f>
        <v>0</v>
      </c>
      <c r="W18" s="10">
        <f>baghi!DT18</f>
        <v>0</v>
      </c>
      <c r="X18" s="10">
        <f>baghi!DX18</f>
        <v>0</v>
      </c>
      <c r="Y18" s="10">
        <f t="shared" si="3"/>
        <v>0</v>
      </c>
      <c r="Z18" s="10">
        <f t="shared" si="4"/>
        <v>3095804</v>
      </c>
      <c r="AA18" s="10">
        <f>dam!B16</f>
        <v>0</v>
      </c>
      <c r="AB18" s="10">
        <f>dam!C16</f>
        <v>0</v>
      </c>
      <c r="AC18" s="10">
        <f>dam!E16</f>
        <v>0</v>
      </c>
      <c r="AD18" s="10">
        <f>dam!D16</f>
        <v>0</v>
      </c>
      <c r="AE18" s="10">
        <f>dam!G16</f>
        <v>0</v>
      </c>
      <c r="AF18" s="10" t="e">
        <f>#REF!</f>
        <v>#REF!</v>
      </c>
      <c r="AG18" s="10" t="e">
        <f>#REF!</f>
        <v>#REF!</v>
      </c>
      <c r="AH18" s="10" t="e">
        <f t="shared" si="5"/>
        <v>#REF!</v>
      </c>
    </row>
    <row r="19" spans="1:34" ht="12" customHeight="1">
      <c r="A19" s="2" t="s">
        <v>40</v>
      </c>
      <c r="B19" s="10">
        <f>zeraee!I22</f>
        <v>353509</v>
      </c>
      <c r="C19" s="10">
        <f>zeraee!R22</f>
        <v>134712</v>
      </c>
      <c r="D19" s="10">
        <f>zeraee!U22</f>
        <v>137647</v>
      </c>
      <c r="E19" s="10">
        <f>zeraee!X22</f>
        <v>1513</v>
      </c>
      <c r="F19" s="10">
        <f>zeraee!AA22</f>
        <v>0</v>
      </c>
      <c r="G19" s="10">
        <f t="shared" si="0"/>
        <v>627381</v>
      </c>
      <c r="H19" s="10">
        <f>zeraee!AV22</f>
        <v>5835</v>
      </c>
      <c r="I19" s="10">
        <f>zeraee!AY22</f>
        <v>310301</v>
      </c>
      <c r="J19" s="10">
        <f>zeraee!BB22</f>
        <v>1310000</v>
      </c>
      <c r="K19" s="10">
        <f>zeraee!BN22</f>
        <v>4183</v>
      </c>
      <c r="L19" s="10">
        <f t="shared" si="1"/>
        <v>1624484</v>
      </c>
      <c r="M19" s="10">
        <f>zeraee!CI22</f>
        <v>388666</v>
      </c>
      <c r="N19" s="10">
        <f>zeraee!DA22</f>
        <v>365359</v>
      </c>
      <c r="O19" s="10">
        <f>zeraee!DS22</f>
        <v>71415</v>
      </c>
      <c r="P19" s="10">
        <f>zeraee!DV22</f>
        <v>0</v>
      </c>
      <c r="Q19" s="10">
        <f t="shared" si="2"/>
        <v>3083140</v>
      </c>
      <c r="R19" s="10">
        <f>baghi!L19</f>
        <v>0</v>
      </c>
      <c r="S19" s="10">
        <f>baghi!AF19</f>
        <v>0</v>
      </c>
      <c r="T19" s="10">
        <f>baghi!AR19</f>
        <v>2150</v>
      </c>
      <c r="U19" s="10">
        <f>baghi!BP19</f>
        <v>0</v>
      </c>
      <c r="V19" s="10">
        <f>baghi!CV19</f>
        <v>41750</v>
      </c>
      <c r="W19" s="10">
        <f>baghi!DT19</f>
        <v>54150</v>
      </c>
      <c r="X19" s="10">
        <f>baghi!DX19</f>
        <v>0</v>
      </c>
      <c r="Y19" s="10">
        <f t="shared" si="3"/>
        <v>98050</v>
      </c>
      <c r="Z19" s="10">
        <f t="shared" si="4"/>
        <v>3181190</v>
      </c>
      <c r="AA19" s="10">
        <f>dam!B17</f>
        <v>26240</v>
      </c>
      <c r="AB19" s="10">
        <f>dam!C17</f>
        <v>15600</v>
      </c>
      <c r="AC19" s="10">
        <f>dam!E17</f>
        <v>164700</v>
      </c>
      <c r="AD19" s="10">
        <f>dam!D17</f>
        <v>408</v>
      </c>
      <c r="AE19" s="10">
        <f>dam!G17</f>
        <v>80</v>
      </c>
      <c r="AF19" s="10" t="e">
        <f>#REF!</f>
        <v>#REF!</v>
      </c>
      <c r="AG19" s="10" t="e">
        <f>#REF!</f>
        <v>#REF!</v>
      </c>
      <c r="AH19" s="10" t="e">
        <f t="shared" si="5"/>
        <v>#REF!</v>
      </c>
    </row>
    <row r="20" spans="1:34" ht="12" customHeight="1">
      <c r="A20" s="2" t="s">
        <v>39</v>
      </c>
      <c r="B20" s="10">
        <f>zeraee!I23</f>
        <v>511175</v>
      </c>
      <c r="C20" s="10">
        <f>zeraee!R23</f>
        <v>243847</v>
      </c>
      <c r="D20" s="10">
        <f>zeraee!U23</f>
        <v>102890</v>
      </c>
      <c r="E20" s="10">
        <f>zeraee!X23</f>
        <v>0</v>
      </c>
      <c r="F20" s="10">
        <f>zeraee!AA23</f>
        <v>0</v>
      </c>
      <c r="G20" s="10">
        <f t="shared" si="0"/>
        <v>857912</v>
      </c>
      <c r="H20" s="10">
        <f>zeraee!AV23</f>
        <v>13854</v>
      </c>
      <c r="I20" s="10">
        <f>zeraee!AY23</f>
        <v>182882</v>
      </c>
      <c r="J20" s="10">
        <f>zeraee!BB23</f>
        <v>1448000</v>
      </c>
      <c r="K20" s="10">
        <f>zeraee!BN23</f>
        <v>0</v>
      </c>
      <c r="L20" s="10">
        <f t="shared" si="1"/>
        <v>1630882</v>
      </c>
      <c r="M20" s="10">
        <f>zeraee!CI23</f>
        <v>70395</v>
      </c>
      <c r="N20" s="10">
        <f>zeraee!DA23</f>
        <v>699913</v>
      </c>
      <c r="O20" s="10">
        <f>zeraee!DS23</f>
        <v>139966</v>
      </c>
      <c r="P20" s="10">
        <f>zeraee!DV23</f>
        <v>0</v>
      </c>
      <c r="Q20" s="10">
        <f t="shared" si="2"/>
        <v>3412922</v>
      </c>
      <c r="R20" s="10">
        <f>baghi!L20</f>
        <v>0</v>
      </c>
      <c r="S20" s="10">
        <f>baghi!AF20</f>
        <v>0</v>
      </c>
      <c r="T20" s="10">
        <f>baghi!AR20</f>
        <v>2035</v>
      </c>
      <c r="U20" s="10">
        <f>baghi!BP20</f>
        <v>0</v>
      </c>
      <c r="V20" s="10">
        <f>baghi!CV20</f>
        <v>29660</v>
      </c>
      <c r="W20" s="10">
        <f>baghi!DT20</f>
        <v>26055</v>
      </c>
      <c r="X20" s="10">
        <f>baghi!DX20</f>
        <v>0</v>
      </c>
      <c r="Y20" s="10">
        <f t="shared" si="3"/>
        <v>57750</v>
      </c>
      <c r="Z20" s="10">
        <f t="shared" si="4"/>
        <v>3470672</v>
      </c>
      <c r="AA20" s="10">
        <f>dam!B18</f>
        <v>26240</v>
      </c>
      <c r="AB20" s="10">
        <f>dam!C18</f>
        <v>17500</v>
      </c>
      <c r="AC20" s="10">
        <f>dam!E18</f>
        <v>164000</v>
      </c>
      <c r="AD20" s="10">
        <f>dam!D18</f>
        <v>1000</v>
      </c>
      <c r="AE20" s="10">
        <f>dam!G18</f>
        <v>116</v>
      </c>
      <c r="AF20" s="10" t="e">
        <f>#REF!</f>
        <v>#REF!</v>
      </c>
      <c r="AG20" s="10" t="e">
        <f>#REF!</f>
        <v>#REF!</v>
      </c>
      <c r="AH20" s="10" t="e">
        <f t="shared" si="5"/>
        <v>#REF!</v>
      </c>
    </row>
    <row r="21" spans="1:34" ht="12" customHeight="1">
      <c r="A21" s="2" t="s">
        <v>38</v>
      </c>
      <c r="B21" s="10">
        <f>zeraee!I24</f>
        <v>482146</v>
      </c>
      <c r="C21" s="10">
        <f>zeraee!R24</f>
        <v>129171.57999999999</v>
      </c>
      <c r="D21" s="10">
        <f>zeraee!U24</f>
        <v>131454.17</v>
      </c>
      <c r="E21" s="10">
        <f>zeraee!X24</f>
        <v>14048.58</v>
      </c>
      <c r="F21" s="10">
        <f>zeraee!AA24</f>
        <v>0</v>
      </c>
      <c r="G21" s="10">
        <f t="shared" si="0"/>
        <v>756820.33</v>
      </c>
      <c r="H21" s="10">
        <f>zeraee!AV24</f>
        <v>11103.56</v>
      </c>
      <c r="I21" s="10">
        <f>zeraee!AY24</f>
        <v>346392</v>
      </c>
      <c r="J21" s="10">
        <f>zeraee!BB24</f>
        <v>1374200</v>
      </c>
      <c r="K21" s="10">
        <f>zeraee!BN24</f>
        <v>1328.35</v>
      </c>
      <c r="L21" s="10">
        <f t="shared" si="1"/>
        <v>1721920.35</v>
      </c>
      <c r="M21" s="10">
        <f>zeraee!CI24</f>
        <v>330937.88</v>
      </c>
      <c r="N21" s="10">
        <f>zeraee!DA24</f>
        <v>429910.08999999997</v>
      </c>
      <c r="O21" s="10">
        <f>zeraee!DS24</f>
        <v>27749.38</v>
      </c>
      <c r="P21" s="10">
        <f>zeraee!DV24</f>
        <v>3406.8</v>
      </c>
      <c r="Q21" s="10">
        <f t="shared" si="2"/>
        <v>3281848.39</v>
      </c>
      <c r="R21" s="10">
        <f>baghi!L21</f>
        <v>0</v>
      </c>
      <c r="S21" s="10">
        <f>baghi!AF21</f>
        <v>0</v>
      </c>
      <c r="T21" s="10">
        <f>baghi!AR21</f>
        <v>2080</v>
      </c>
      <c r="U21" s="10">
        <f>baghi!BP21</f>
        <v>0</v>
      </c>
      <c r="V21" s="10">
        <f>baghi!CV21</f>
        <v>31820</v>
      </c>
      <c r="W21" s="10">
        <f>baghi!DT21</f>
        <v>31025</v>
      </c>
      <c r="X21" s="10">
        <f>baghi!DX21</f>
        <v>0</v>
      </c>
      <c r="Y21" s="10">
        <f t="shared" si="3"/>
        <v>64925</v>
      </c>
      <c r="Z21" s="10">
        <f t="shared" si="4"/>
        <v>3346773.39</v>
      </c>
      <c r="AA21" s="10">
        <f>dam!B19</f>
        <v>26240</v>
      </c>
      <c r="AB21" s="10">
        <f>dam!C19</f>
        <v>18000</v>
      </c>
      <c r="AC21" s="10">
        <f>dam!E19</f>
        <v>164700</v>
      </c>
      <c r="AD21" s="10">
        <f>dam!D19</f>
        <v>1000</v>
      </c>
      <c r="AE21" s="10">
        <f>dam!G19</f>
        <v>60</v>
      </c>
      <c r="AF21" s="10" t="e">
        <f>#REF!</f>
        <v>#REF!</v>
      </c>
      <c r="AG21" s="10" t="e">
        <f>#REF!</f>
        <v>#REF!</v>
      </c>
      <c r="AH21" s="10" t="e">
        <f t="shared" si="5"/>
        <v>#REF!</v>
      </c>
    </row>
    <row r="22" spans="1:34" ht="12" customHeight="1">
      <c r="A22" s="2" t="s">
        <v>36</v>
      </c>
      <c r="B22" s="10">
        <f>zeraee!I25</f>
        <v>817436.24</v>
      </c>
      <c r="C22" s="10">
        <f>zeraee!R25</f>
        <v>189044.18</v>
      </c>
      <c r="D22" s="10">
        <f>zeraee!U25</f>
        <v>131410.7</v>
      </c>
      <c r="E22" s="10">
        <f>zeraee!X25</f>
        <v>171341.33</v>
      </c>
      <c r="F22" s="10">
        <f>zeraee!AA25</f>
        <v>0</v>
      </c>
      <c r="G22" s="10">
        <f t="shared" si="0"/>
        <v>1309232.45</v>
      </c>
      <c r="H22" s="10">
        <f>zeraee!AV25</f>
        <v>16701.75</v>
      </c>
      <c r="I22" s="10">
        <f>zeraee!AY25</f>
        <v>349392</v>
      </c>
      <c r="J22" s="10">
        <f>zeraee!BB25</f>
        <v>1855585</v>
      </c>
      <c r="K22" s="10">
        <f>zeraee!BN25</f>
        <v>9744.43</v>
      </c>
      <c r="L22" s="10">
        <f t="shared" si="1"/>
        <v>2214721.43</v>
      </c>
      <c r="M22" s="10">
        <f>zeraee!CI25</f>
        <v>619104.01</v>
      </c>
      <c r="N22" s="10">
        <f>zeraee!DA25</f>
        <v>507659.79</v>
      </c>
      <c r="O22" s="10">
        <f>zeraee!DS25</f>
        <v>26512.660000000003</v>
      </c>
      <c r="P22" s="10">
        <f>zeraee!DV25</f>
        <v>610.8</v>
      </c>
      <c r="Q22" s="10">
        <f t="shared" si="2"/>
        <v>4694542.890000001</v>
      </c>
      <c r="R22" s="10">
        <f>baghi!L22</f>
        <v>0</v>
      </c>
      <c r="S22" s="10">
        <f>baghi!AF22</f>
        <v>0</v>
      </c>
      <c r="T22" s="10">
        <f>baghi!AR22</f>
        <v>2080</v>
      </c>
      <c r="U22" s="10">
        <f>baghi!BP22</f>
        <v>0</v>
      </c>
      <c r="V22" s="10">
        <f>baghi!CV22</f>
        <v>31820</v>
      </c>
      <c r="W22" s="10">
        <f>baghi!DT22</f>
        <v>31664</v>
      </c>
      <c r="X22" s="10">
        <f>baghi!DX22</f>
        <v>0</v>
      </c>
      <c r="Y22" s="10">
        <f t="shared" si="3"/>
        <v>65564</v>
      </c>
      <c r="Z22" s="10">
        <f t="shared" si="4"/>
        <v>4760106.890000001</v>
      </c>
      <c r="AA22" s="10">
        <f>dam!B20</f>
        <v>24300</v>
      </c>
      <c r="AB22" s="10">
        <f>dam!C20</f>
        <v>22800</v>
      </c>
      <c r="AC22" s="10">
        <f>dam!E20</f>
        <v>148600</v>
      </c>
      <c r="AD22" s="10">
        <f>dam!D20</f>
        <v>1970</v>
      </c>
      <c r="AE22" s="10">
        <f>dam!G20</f>
        <v>50</v>
      </c>
      <c r="AF22" s="10" t="e">
        <f>#REF!</f>
        <v>#REF!</v>
      </c>
      <c r="AG22" s="10" t="e">
        <f>#REF!</f>
        <v>#REF!</v>
      </c>
      <c r="AH22" s="10" t="e">
        <f t="shared" si="5"/>
        <v>#REF!</v>
      </c>
    </row>
    <row r="23" spans="1:34" ht="12" customHeight="1">
      <c r="A23" s="2" t="s">
        <v>35</v>
      </c>
      <c r="B23" s="10">
        <f>zeraee!I26</f>
        <v>702894.57</v>
      </c>
      <c r="C23" s="10">
        <f>zeraee!R26</f>
        <v>119687.48999999999</v>
      </c>
      <c r="D23" s="10">
        <f>zeraee!U26</f>
        <v>119757.03</v>
      </c>
      <c r="E23" s="10">
        <f>zeraee!X26</f>
        <v>287920.38</v>
      </c>
      <c r="F23" s="10">
        <f>zeraee!AA26</f>
        <v>0</v>
      </c>
      <c r="G23" s="10">
        <f t="shared" si="0"/>
        <v>1230259.47</v>
      </c>
      <c r="H23" s="10">
        <f>zeraee!AV26</f>
        <v>15567.26</v>
      </c>
      <c r="I23" s="10">
        <f>zeraee!AY26</f>
        <v>291238</v>
      </c>
      <c r="J23" s="10">
        <f>zeraee!BB26</f>
        <v>1867770</v>
      </c>
      <c r="K23" s="10">
        <f>zeraee!BN26</f>
        <v>7615.51</v>
      </c>
      <c r="L23" s="10">
        <f t="shared" si="1"/>
        <v>2166623.51</v>
      </c>
      <c r="M23" s="10">
        <f>zeraee!CI26</f>
        <v>383939.63</v>
      </c>
      <c r="N23" s="10">
        <f>zeraee!DA26</f>
        <v>563180.25</v>
      </c>
      <c r="O23" s="10">
        <f>zeraee!DS26</f>
        <v>24833.76</v>
      </c>
      <c r="P23" s="10">
        <f>zeraee!DV26</f>
        <v>739.89</v>
      </c>
      <c r="Q23" s="10">
        <f t="shared" si="2"/>
        <v>4385143.77</v>
      </c>
      <c r="R23" s="10">
        <f>baghi!L23</f>
        <v>0</v>
      </c>
      <c r="S23" s="10">
        <f>baghi!AF23</f>
        <v>0</v>
      </c>
      <c r="T23" s="10">
        <f>baghi!AR23</f>
        <v>2991</v>
      </c>
      <c r="U23" s="10">
        <f>baghi!BP23</f>
        <v>0</v>
      </c>
      <c r="V23" s="10">
        <f>baghi!CV23</f>
        <v>34813</v>
      </c>
      <c r="W23" s="10">
        <f>baghi!DT23</f>
        <v>105697</v>
      </c>
      <c r="X23" s="10">
        <f>baghi!DX23</f>
        <v>0</v>
      </c>
      <c r="Y23" s="10">
        <f t="shared" si="3"/>
        <v>143501</v>
      </c>
      <c r="Z23" s="10">
        <f t="shared" si="4"/>
        <v>4528644.77</v>
      </c>
      <c r="AA23" s="10">
        <f>dam!B21</f>
        <v>31340</v>
      </c>
      <c r="AB23" s="10">
        <f>dam!C21</f>
        <v>25500</v>
      </c>
      <c r="AC23" s="10">
        <f>dam!E21</f>
        <v>221000</v>
      </c>
      <c r="AD23" s="10">
        <f>dam!D21</f>
        <v>1390</v>
      </c>
      <c r="AE23" s="10">
        <f>dam!G21</f>
        <v>40</v>
      </c>
      <c r="AF23" s="10" t="e">
        <f>#REF!</f>
        <v>#REF!</v>
      </c>
      <c r="AG23" s="10" t="e">
        <f>#REF!</f>
        <v>#REF!</v>
      </c>
      <c r="AH23" s="10" t="e">
        <f t="shared" si="5"/>
        <v>#REF!</v>
      </c>
    </row>
    <row r="24" spans="1:34" ht="12" customHeight="1">
      <c r="A24" s="2" t="s">
        <v>37</v>
      </c>
      <c r="B24" s="10">
        <f>zeraee!I27</f>
        <v>525598.98</v>
      </c>
      <c r="C24" s="10">
        <f>zeraee!R27</f>
        <v>90638.07</v>
      </c>
      <c r="D24" s="10">
        <f>zeraee!U27</f>
        <v>147609.3</v>
      </c>
      <c r="E24" s="10">
        <f>zeraee!X27</f>
        <v>42424.89</v>
      </c>
      <c r="F24" s="10">
        <f>zeraee!AA27</f>
        <v>0</v>
      </c>
      <c r="G24" s="10">
        <f t="shared" si="0"/>
        <v>806271.2400000001</v>
      </c>
      <c r="H24" s="10">
        <f>zeraee!AV27</f>
        <v>14780.81</v>
      </c>
      <c r="I24" s="10">
        <f>zeraee!AY27</f>
        <v>157151</v>
      </c>
      <c r="J24" s="10">
        <f>zeraee!BB27</f>
        <v>1857242</v>
      </c>
      <c r="K24" s="10">
        <f>zeraee!BN27</f>
        <v>4014.4399999999996</v>
      </c>
      <c r="L24" s="10">
        <f t="shared" si="1"/>
        <v>2018407.44</v>
      </c>
      <c r="M24" s="10">
        <f>zeraee!CI27</f>
        <v>309692.06</v>
      </c>
      <c r="N24" s="10">
        <f>zeraee!DA27</f>
        <v>327053.31999999995</v>
      </c>
      <c r="O24" s="10">
        <f>zeraee!DS27</f>
        <v>25180.359999999997</v>
      </c>
      <c r="P24" s="10">
        <f>zeraee!DV27</f>
        <v>15244.19</v>
      </c>
      <c r="Q24" s="10">
        <f t="shared" si="2"/>
        <v>3516629.4200000004</v>
      </c>
      <c r="R24" s="10">
        <f>baghi!L24</f>
        <v>0</v>
      </c>
      <c r="S24" s="10">
        <f>baghi!AF24</f>
        <v>0</v>
      </c>
      <c r="T24" s="10">
        <f>baghi!AR24</f>
        <v>2491</v>
      </c>
      <c r="U24" s="10">
        <f>baghi!BP24</f>
        <v>0</v>
      </c>
      <c r="V24" s="10">
        <f>baghi!CV24</f>
        <v>61409</v>
      </c>
      <c r="W24" s="10">
        <f>baghi!DT24</f>
        <v>101686</v>
      </c>
      <c r="X24" s="10">
        <f>baghi!DX24</f>
        <v>0</v>
      </c>
      <c r="Y24" s="10">
        <f t="shared" si="3"/>
        <v>165586</v>
      </c>
      <c r="Z24" s="10">
        <f t="shared" si="4"/>
        <v>3682215.4200000004</v>
      </c>
      <c r="AA24" s="10">
        <f>dam!B22</f>
        <v>31340</v>
      </c>
      <c r="AB24" s="10">
        <f>dam!C22</f>
        <v>25610</v>
      </c>
      <c r="AC24" s="10">
        <f>dam!E22</f>
        <v>221100</v>
      </c>
      <c r="AD24" s="10">
        <f>dam!D22</f>
        <v>1390</v>
      </c>
      <c r="AE24" s="10">
        <f>dam!G22</f>
        <v>100</v>
      </c>
      <c r="AF24" s="10" t="e">
        <f>#REF!</f>
        <v>#REF!</v>
      </c>
      <c r="AG24" s="10" t="e">
        <f>#REF!</f>
        <v>#REF!</v>
      </c>
      <c r="AH24" s="10" t="e">
        <f t="shared" si="5"/>
        <v>#REF!</v>
      </c>
    </row>
    <row r="25" spans="1:34" ht="12" customHeight="1">
      <c r="A25" s="2" t="s">
        <v>34</v>
      </c>
      <c r="B25" s="10">
        <f>zeraee!I28</f>
        <v>941865.41</v>
      </c>
      <c r="C25" s="10">
        <f>zeraee!R28</f>
        <v>179568.14</v>
      </c>
      <c r="D25" s="10">
        <f>zeraee!U28</f>
        <v>132913.75</v>
      </c>
      <c r="E25" s="10">
        <f>zeraee!X28</f>
        <v>42424.89</v>
      </c>
      <c r="F25" s="10">
        <f>zeraee!AA28</f>
        <v>0</v>
      </c>
      <c r="G25" s="10">
        <f t="shared" si="0"/>
        <v>1296772.19</v>
      </c>
      <c r="H25" s="10">
        <f>zeraee!AV28</f>
        <v>14780.81</v>
      </c>
      <c r="I25" s="10">
        <f>zeraee!AY28</f>
        <v>370462</v>
      </c>
      <c r="J25" s="10">
        <f>zeraee!BB28</f>
        <v>1858547</v>
      </c>
      <c r="K25" s="10">
        <f>zeraee!BN28</f>
        <v>4014.4399999999996</v>
      </c>
      <c r="L25" s="10">
        <f t="shared" si="1"/>
        <v>2233023.44</v>
      </c>
      <c r="M25" s="10">
        <f>zeraee!CI28</f>
        <v>310372.72</v>
      </c>
      <c r="N25" s="10">
        <f>zeraee!DA28</f>
        <v>336703.68000000005</v>
      </c>
      <c r="O25" s="10">
        <f>zeraee!DS28</f>
        <v>29912.539999999997</v>
      </c>
      <c r="P25" s="10">
        <f>zeraee!DV28</f>
        <v>15244.19</v>
      </c>
      <c r="Q25" s="10">
        <f t="shared" si="2"/>
        <v>4236809.57</v>
      </c>
      <c r="R25" s="10">
        <f>baghi!L25</f>
        <v>0</v>
      </c>
      <c r="S25" s="10">
        <f>baghi!AF25</f>
        <v>0</v>
      </c>
      <c r="T25" s="10">
        <f>baghi!AR25</f>
        <v>2567</v>
      </c>
      <c r="U25" s="10">
        <f>baghi!BP25</f>
        <v>80</v>
      </c>
      <c r="V25" s="10">
        <f>baghi!CV25</f>
        <v>63240</v>
      </c>
      <c r="W25" s="10">
        <f>baghi!DT25</f>
        <v>93670</v>
      </c>
      <c r="X25" s="10">
        <f>baghi!DX25</f>
        <v>0</v>
      </c>
      <c r="Y25" s="10">
        <f t="shared" si="3"/>
        <v>159557</v>
      </c>
      <c r="Z25" s="10">
        <f t="shared" si="4"/>
        <v>4396366.57</v>
      </c>
      <c r="AA25" s="10">
        <f>dam!B23</f>
        <v>34069</v>
      </c>
      <c r="AB25" s="10">
        <f>dam!C23</f>
        <v>29687</v>
      </c>
      <c r="AC25" s="10">
        <f>dam!E23</f>
        <v>237798</v>
      </c>
      <c r="AD25" s="10">
        <f>dam!D23</f>
        <v>1830</v>
      </c>
      <c r="AE25" s="10">
        <f>dam!G23</f>
        <v>100</v>
      </c>
      <c r="AF25" s="10" t="e">
        <f>#REF!</f>
        <v>#REF!</v>
      </c>
      <c r="AG25" s="10" t="e">
        <f>#REF!</f>
        <v>#REF!</v>
      </c>
      <c r="AH25" s="10" t="e">
        <f t="shared" si="5"/>
        <v>#REF!</v>
      </c>
    </row>
    <row r="26" spans="1:34" ht="12" customHeight="1">
      <c r="A26" s="2" t="s">
        <v>33</v>
      </c>
      <c r="B26" s="10">
        <f>zeraee!I29</f>
        <v>994842.65</v>
      </c>
      <c r="C26" s="10">
        <f>zeraee!R29</f>
        <v>115599</v>
      </c>
      <c r="D26" s="10">
        <f>zeraee!U29</f>
        <v>228672.8</v>
      </c>
      <c r="E26" s="10">
        <f>zeraee!X29</f>
        <v>94775</v>
      </c>
      <c r="F26" s="10">
        <f>zeraee!AA29</f>
        <v>0</v>
      </c>
      <c r="G26" s="10">
        <f t="shared" si="0"/>
        <v>1433889.45</v>
      </c>
      <c r="H26" s="10">
        <f>zeraee!AV29</f>
        <v>29777.93</v>
      </c>
      <c r="I26" s="10">
        <f>zeraee!AY29</f>
        <v>410000</v>
      </c>
      <c r="J26" s="10">
        <f>zeraee!BB29</f>
        <v>1830958</v>
      </c>
      <c r="K26" s="10">
        <f>zeraee!BN29</f>
        <v>8139.71</v>
      </c>
      <c r="L26" s="10">
        <f t="shared" si="1"/>
        <v>2249097.71</v>
      </c>
      <c r="M26" s="10">
        <f>zeraee!CI29</f>
        <v>873702.18</v>
      </c>
      <c r="N26" s="10">
        <f>zeraee!DA29</f>
        <v>690059.3300000001</v>
      </c>
      <c r="O26" s="10">
        <f>zeraee!DS29</f>
        <v>53368.28</v>
      </c>
      <c r="P26" s="10">
        <f>zeraee!DV29</f>
        <v>380</v>
      </c>
      <c r="Q26" s="10">
        <f t="shared" si="2"/>
        <v>5330274.88</v>
      </c>
      <c r="R26" s="10">
        <f>baghi!L26</f>
        <v>0</v>
      </c>
      <c r="S26" s="10">
        <f>baghi!AF26</f>
        <v>0</v>
      </c>
      <c r="T26" s="10">
        <f>baghi!AR26</f>
        <v>3301</v>
      </c>
      <c r="U26" s="10">
        <f>baghi!BP26</f>
        <v>0</v>
      </c>
      <c r="V26" s="10">
        <f>baghi!CV26</f>
        <v>63403</v>
      </c>
      <c r="W26" s="10">
        <f>baghi!DT26</f>
        <v>120988</v>
      </c>
      <c r="X26" s="10">
        <f>baghi!DX26</f>
        <v>0</v>
      </c>
      <c r="Y26" s="10">
        <f t="shared" si="3"/>
        <v>187692</v>
      </c>
      <c r="Z26" s="10">
        <f t="shared" si="4"/>
        <v>5517966.88</v>
      </c>
      <c r="AA26" s="10">
        <f>dam!B24</f>
        <v>35595</v>
      </c>
      <c r="AB26" s="10">
        <f>dam!C24</f>
        <v>30963</v>
      </c>
      <c r="AC26" s="10">
        <f>dam!E24</f>
        <v>226645</v>
      </c>
      <c r="AD26" s="10">
        <f>dam!D24</f>
        <v>2911</v>
      </c>
      <c r="AE26" s="10">
        <f>dam!G24</f>
        <v>120</v>
      </c>
      <c r="AF26" s="10" t="e">
        <f>#REF!</f>
        <v>#REF!</v>
      </c>
      <c r="AG26" s="10" t="e">
        <f>#REF!</f>
        <v>#REF!</v>
      </c>
      <c r="AH26" s="10" t="e">
        <f t="shared" si="5"/>
        <v>#REF!</v>
      </c>
    </row>
    <row r="27" spans="1:34" ht="12" customHeight="1">
      <c r="A27" s="2" t="s">
        <v>32</v>
      </c>
      <c r="B27" s="10">
        <f>zeraee!I30</f>
        <v>965797.8300000001</v>
      </c>
      <c r="C27" s="10">
        <f>zeraee!R30</f>
        <v>140890.26</v>
      </c>
      <c r="D27" s="10">
        <f>zeraee!U30</f>
        <v>185163.28</v>
      </c>
      <c r="E27" s="10">
        <f>zeraee!X30</f>
        <v>105794.99</v>
      </c>
      <c r="F27" s="10">
        <f>zeraee!AA30</f>
        <v>0</v>
      </c>
      <c r="G27" s="10">
        <f t="shared" si="0"/>
        <v>1397646.36</v>
      </c>
      <c r="H27" s="10">
        <f>zeraee!AV30</f>
        <v>23259.68</v>
      </c>
      <c r="I27" s="10">
        <f>zeraee!AY30</f>
        <v>316437</v>
      </c>
      <c r="J27" s="10">
        <f>zeraee!BB30</f>
        <v>2045000</v>
      </c>
      <c r="K27" s="10">
        <f>zeraee!BN30</f>
        <v>4640.35</v>
      </c>
      <c r="L27" s="10">
        <f t="shared" si="1"/>
        <v>2366077.35</v>
      </c>
      <c r="M27" s="10">
        <f>zeraee!CI30</f>
        <v>972053.25</v>
      </c>
      <c r="N27" s="10">
        <f>zeraee!DA30</f>
        <v>749974.52</v>
      </c>
      <c r="O27" s="10">
        <f>zeraee!DS30</f>
        <v>102962.81</v>
      </c>
      <c r="P27" s="10">
        <f>zeraee!DV30</f>
        <v>0</v>
      </c>
      <c r="Q27" s="10">
        <f t="shared" si="2"/>
        <v>5611973.970000001</v>
      </c>
      <c r="R27" s="10">
        <f>baghi!L27</f>
        <v>0</v>
      </c>
      <c r="S27" s="10">
        <f>baghi!AF27</f>
        <v>0</v>
      </c>
      <c r="T27" s="10">
        <f>baghi!AR27</f>
        <v>1939</v>
      </c>
      <c r="U27" s="10">
        <f>baghi!BP27</f>
        <v>0</v>
      </c>
      <c r="V27" s="10">
        <f>baghi!CV27</f>
        <v>58216</v>
      </c>
      <c r="W27" s="10">
        <f>baghi!DT27</f>
        <v>111962</v>
      </c>
      <c r="X27" s="10">
        <f>baghi!DX27</f>
        <v>0</v>
      </c>
      <c r="Y27" s="10">
        <f t="shared" si="3"/>
        <v>172117</v>
      </c>
      <c r="Z27" s="10">
        <f t="shared" si="4"/>
        <v>5784090.970000001</v>
      </c>
      <c r="AA27" s="10">
        <f>dam!B25</f>
        <v>38052</v>
      </c>
      <c r="AB27" s="10">
        <f>dam!C25</f>
        <v>32033</v>
      </c>
      <c r="AC27" s="10">
        <f>dam!E25</f>
        <v>253027</v>
      </c>
      <c r="AD27" s="10">
        <f>dam!D25</f>
        <v>4972</v>
      </c>
      <c r="AE27" s="10">
        <f>dam!G25</f>
        <v>203</v>
      </c>
      <c r="AF27" s="10" t="e">
        <f>#REF!</f>
        <v>#REF!</v>
      </c>
      <c r="AG27" s="10" t="e">
        <f>#REF!</f>
        <v>#REF!</v>
      </c>
      <c r="AH27" s="10" t="e">
        <f t="shared" si="5"/>
        <v>#REF!</v>
      </c>
    </row>
    <row r="28" spans="1:34" ht="12" customHeight="1">
      <c r="A28" s="2" t="s">
        <v>31</v>
      </c>
      <c r="B28" s="10">
        <f>zeraee!I31</f>
        <v>1178408.4</v>
      </c>
      <c r="C28" s="10">
        <f>zeraee!R31</f>
        <v>142970.46000000002</v>
      </c>
      <c r="D28" s="10">
        <f>zeraee!U31</f>
        <v>214025.13</v>
      </c>
      <c r="E28" s="10">
        <f>zeraee!X31</f>
        <v>120889</v>
      </c>
      <c r="F28" s="10">
        <f>zeraee!AA31</f>
        <v>0</v>
      </c>
      <c r="G28" s="10">
        <f t="shared" si="0"/>
        <v>1656292.9899999998</v>
      </c>
      <c r="H28" s="10">
        <f>zeraee!AV31</f>
        <v>27348.79</v>
      </c>
      <c r="I28" s="10">
        <f>zeraee!AY31</f>
        <v>274747</v>
      </c>
      <c r="J28" s="10">
        <f>zeraee!BB31</f>
        <v>1966944</v>
      </c>
      <c r="K28" s="10">
        <f>zeraee!BN31</f>
        <v>8237.67</v>
      </c>
      <c r="L28" s="10">
        <f t="shared" si="1"/>
        <v>2249928.67</v>
      </c>
      <c r="M28" s="10">
        <f>zeraee!CI31</f>
        <v>971421.3</v>
      </c>
      <c r="N28" s="10">
        <f>zeraee!DA31</f>
        <v>817185.41</v>
      </c>
      <c r="O28" s="10">
        <f>zeraee!DS31</f>
        <v>189239.08</v>
      </c>
      <c r="P28" s="10">
        <f>zeraee!DV31</f>
        <v>133.05</v>
      </c>
      <c r="Q28" s="10">
        <f t="shared" si="2"/>
        <v>5911549.289999999</v>
      </c>
      <c r="R28" s="10">
        <f>baghi!L28</f>
        <v>56</v>
      </c>
      <c r="S28" s="10">
        <f>baghi!AF28</f>
        <v>314</v>
      </c>
      <c r="T28" s="10">
        <f>baghi!AR28</f>
        <v>2117</v>
      </c>
      <c r="U28" s="10">
        <f>baghi!BP28</f>
        <v>505</v>
      </c>
      <c r="V28" s="10">
        <f>baghi!CV28</f>
        <v>50015</v>
      </c>
      <c r="W28" s="10">
        <f>baghi!DT28</f>
        <v>121028</v>
      </c>
      <c r="X28" s="10">
        <f>baghi!DX28</f>
        <v>399</v>
      </c>
      <c r="Y28" s="10">
        <f t="shared" si="3"/>
        <v>174434</v>
      </c>
      <c r="Z28" s="10">
        <f t="shared" si="4"/>
        <v>6085983.289999999</v>
      </c>
      <c r="AA28" s="10">
        <f>dam!B26</f>
        <v>38308</v>
      </c>
      <c r="AB28" s="10">
        <f>dam!C26</f>
        <v>34118</v>
      </c>
      <c r="AC28" s="10">
        <f>dam!E26</f>
        <v>257351</v>
      </c>
      <c r="AD28" s="10">
        <f>dam!D26</f>
        <v>5310</v>
      </c>
      <c r="AE28" s="10">
        <f>dam!G26</f>
        <v>180</v>
      </c>
      <c r="AF28" s="10" t="e">
        <f>#REF!</f>
        <v>#REF!</v>
      </c>
      <c r="AG28" s="10" t="e">
        <f>#REF!</f>
        <v>#REF!</v>
      </c>
      <c r="AH28" s="10" t="e">
        <f t="shared" si="5"/>
        <v>#REF!</v>
      </c>
    </row>
    <row r="29" spans="1:34" ht="12" customHeight="1">
      <c r="A29" s="2" t="s">
        <v>30</v>
      </c>
      <c r="B29" s="10">
        <f>zeraee!I32</f>
        <v>932975.12</v>
      </c>
      <c r="C29" s="10">
        <f>zeraee!R32</f>
        <v>88717.20999999999</v>
      </c>
      <c r="D29" s="10">
        <f>zeraee!U32</f>
        <v>147306.48</v>
      </c>
      <c r="E29" s="10">
        <f>zeraee!X32</f>
        <v>166799.93</v>
      </c>
      <c r="F29" s="10">
        <f>zeraee!AA32</f>
        <v>0</v>
      </c>
      <c r="G29" s="10">
        <f t="shared" si="0"/>
        <v>1335798.74</v>
      </c>
      <c r="H29" s="10">
        <f>zeraee!AV32</f>
        <v>28763.02</v>
      </c>
      <c r="I29" s="10">
        <f>zeraee!AY32</f>
        <v>374303</v>
      </c>
      <c r="J29" s="10">
        <f>zeraee!BB32</f>
        <v>2233994</v>
      </c>
      <c r="K29" s="10">
        <f>zeraee!BN32</f>
        <v>8387.92</v>
      </c>
      <c r="L29" s="10">
        <f t="shared" si="1"/>
        <v>2616684.92</v>
      </c>
      <c r="M29" s="10">
        <f>zeraee!CI32</f>
        <v>1080186.29</v>
      </c>
      <c r="N29" s="10">
        <f>zeraee!DA32</f>
        <v>791774.69</v>
      </c>
      <c r="O29" s="10">
        <f>zeraee!DS32</f>
        <v>235075.83</v>
      </c>
      <c r="P29" s="10">
        <f>zeraee!DV32</f>
        <v>390.66</v>
      </c>
      <c r="Q29" s="10">
        <f t="shared" si="2"/>
        <v>6088674.149999999</v>
      </c>
      <c r="R29" s="10">
        <f>baghi!L29</f>
        <v>52</v>
      </c>
      <c r="S29" s="10">
        <f>baghi!AF29</f>
        <v>305</v>
      </c>
      <c r="T29" s="10">
        <f>baghi!AR29</f>
        <v>2347</v>
      </c>
      <c r="U29" s="10">
        <f>baghi!BP29</f>
        <v>475</v>
      </c>
      <c r="V29" s="10">
        <f>baghi!CV29</f>
        <v>47831</v>
      </c>
      <c r="W29" s="10">
        <f>baghi!DT29</f>
        <v>125128</v>
      </c>
      <c r="X29" s="10">
        <f>baghi!DX29</f>
        <v>407</v>
      </c>
      <c r="Y29" s="10">
        <f t="shared" si="3"/>
        <v>176545</v>
      </c>
      <c r="Z29" s="10">
        <f t="shared" si="4"/>
        <v>6265219.149999999</v>
      </c>
      <c r="AA29" s="10">
        <f>dam!B27</f>
        <v>39880</v>
      </c>
      <c r="AB29" s="10">
        <f>dam!C27</f>
        <v>31000</v>
      </c>
      <c r="AC29" s="10">
        <f>dam!E27</f>
        <v>290000</v>
      </c>
      <c r="AD29" s="10">
        <f>dam!D27</f>
        <v>2300</v>
      </c>
      <c r="AE29" s="10">
        <f>dam!G27</f>
        <v>166</v>
      </c>
      <c r="AF29" s="10" t="e">
        <f>#REF!</f>
        <v>#REF!</v>
      </c>
      <c r="AG29" s="10" t="e">
        <f>#REF!</f>
        <v>#REF!</v>
      </c>
      <c r="AH29" s="10" t="e">
        <f t="shared" si="5"/>
        <v>#REF!</v>
      </c>
    </row>
    <row r="30" spans="1:34" ht="12" customHeight="1">
      <c r="A30" s="2" t="s">
        <v>29</v>
      </c>
      <c r="B30" s="10">
        <f>zeraee!I33</f>
        <v>914100.0700000001</v>
      </c>
      <c r="C30" s="10">
        <f>zeraee!R33</f>
        <v>36094.24</v>
      </c>
      <c r="D30" s="10">
        <f>zeraee!U33</f>
        <v>87557.16</v>
      </c>
      <c r="E30" s="10">
        <f>zeraee!X33</f>
        <v>198294.19</v>
      </c>
      <c r="F30" s="10">
        <f>zeraee!AA33</f>
        <v>0</v>
      </c>
      <c r="G30" s="10">
        <f t="shared" si="0"/>
        <v>1236045.6600000001</v>
      </c>
      <c r="H30" s="10">
        <f>zeraee!AV33</f>
        <v>39426.22</v>
      </c>
      <c r="I30" s="10">
        <f>zeraee!AY33</f>
        <v>239608</v>
      </c>
      <c r="J30" s="10">
        <f>zeraee!BB33</f>
        <v>2366441</v>
      </c>
      <c r="K30" s="10">
        <f>zeraee!BN33</f>
        <v>13163.91</v>
      </c>
      <c r="L30" s="10">
        <f t="shared" si="1"/>
        <v>2619212.91</v>
      </c>
      <c r="M30" s="10">
        <f>zeraee!CI33</f>
        <v>1146699.06</v>
      </c>
      <c r="N30" s="10">
        <f>zeraee!DA33</f>
        <v>756516.57</v>
      </c>
      <c r="O30" s="10">
        <f>zeraee!DS33</f>
        <v>228400.68</v>
      </c>
      <c r="P30" s="10">
        <f>zeraee!DV33</f>
        <v>859.53</v>
      </c>
      <c r="Q30" s="10">
        <f t="shared" si="2"/>
        <v>6027160.63</v>
      </c>
      <c r="R30" s="10">
        <f>baghi!L30</f>
        <v>83</v>
      </c>
      <c r="S30" s="10">
        <f>baghi!AF30</f>
        <v>356</v>
      </c>
      <c r="T30" s="10">
        <f>baghi!AR30</f>
        <v>2302</v>
      </c>
      <c r="U30" s="10">
        <f>baghi!BP30</f>
        <v>1004</v>
      </c>
      <c r="V30" s="10">
        <f>baghi!CV30</f>
        <v>47867</v>
      </c>
      <c r="W30" s="10">
        <f>baghi!DT30</f>
        <v>76095</v>
      </c>
      <c r="X30" s="10">
        <f>baghi!DX30</f>
        <v>289</v>
      </c>
      <c r="Y30" s="10">
        <f t="shared" si="3"/>
        <v>127996</v>
      </c>
      <c r="Z30" s="10">
        <f t="shared" si="4"/>
        <v>6155156.63</v>
      </c>
      <c r="AA30" s="10">
        <f>dam!B28</f>
        <v>40970</v>
      </c>
      <c r="AB30" s="10">
        <f>dam!C28</f>
        <v>36260</v>
      </c>
      <c r="AC30" s="10">
        <f>dam!E28</f>
        <v>293410</v>
      </c>
      <c r="AD30" s="10">
        <f>dam!D28</f>
        <v>1740</v>
      </c>
      <c r="AE30" s="10">
        <f>dam!G28</f>
        <v>330</v>
      </c>
      <c r="AF30" s="10" t="e">
        <f>#REF!</f>
        <v>#REF!</v>
      </c>
      <c r="AG30" s="10" t="e">
        <f>#REF!</f>
        <v>#REF!</v>
      </c>
      <c r="AH30" s="10" t="e">
        <f t="shared" si="5"/>
        <v>#REF!</v>
      </c>
    </row>
    <row r="31" spans="1:34" ht="12" customHeight="1">
      <c r="A31" s="2" t="s">
        <v>27</v>
      </c>
      <c r="B31" s="10">
        <f>zeraee!I34</f>
        <v>1182116</v>
      </c>
      <c r="C31" s="10">
        <f>zeraee!R34</f>
        <v>95291.5</v>
      </c>
      <c r="D31" s="10">
        <f>zeraee!U34</f>
        <v>106601.79</v>
      </c>
      <c r="E31" s="10">
        <f>zeraee!X34</f>
        <v>151531.7</v>
      </c>
      <c r="F31" s="10">
        <f>zeraee!AA34</f>
        <v>0</v>
      </c>
      <c r="G31" s="10">
        <f t="shared" si="0"/>
        <v>1535540.99</v>
      </c>
      <c r="H31" s="10">
        <f>zeraee!AV34</f>
        <v>31009.420000000002</v>
      </c>
      <c r="I31" s="10">
        <f>zeraee!AY34</f>
        <v>370546</v>
      </c>
      <c r="J31" s="10">
        <f>zeraee!BB34</f>
        <v>3195246</v>
      </c>
      <c r="K31" s="10">
        <f>zeraee!BN34</f>
        <v>6664.5</v>
      </c>
      <c r="L31" s="10">
        <f t="shared" si="1"/>
        <v>3572456.5</v>
      </c>
      <c r="M31" s="10">
        <f>zeraee!CI34</f>
        <v>1172872.81</v>
      </c>
      <c r="N31" s="10">
        <f>zeraee!DA34</f>
        <v>758138.8399999999</v>
      </c>
      <c r="O31" s="10">
        <f>zeraee!DS34</f>
        <v>227460.7</v>
      </c>
      <c r="P31" s="10">
        <f>zeraee!DV34</f>
        <v>736.49</v>
      </c>
      <c r="Q31" s="10">
        <f t="shared" si="2"/>
        <v>7298215.75</v>
      </c>
      <c r="R31" s="10">
        <f>baghi!L31</f>
        <v>84</v>
      </c>
      <c r="S31" s="10">
        <f>baghi!AF31</f>
        <v>294</v>
      </c>
      <c r="T31" s="10">
        <f>baghi!AR31</f>
        <v>2180</v>
      </c>
      <c r="U31" s="10">
        <f>baghi!BP31</f>
        <v>2204</v>
      </c>
      <c r="V31" s="10">
        <f>baghi!CV31</f>
        <v>49373</v>
      </c>
      <c r="W31" s="10">
        <f>baghi!DT31</f>
        <v>77839</v>
      </c>
      <c r="X31" s="10">
        <f>baghi!DX31</f>
        <v>329</v>
      </c>
      <c r="Y31" s="10">
        <f t="shared" si="3"/>
        <v>132303</v>
      </c>
      <c r="Z31" s="10">
        <f t="shared" si="4"/>
        <v>7430518.75</v>
      </c>
      <c r="AA31" s="10">
        <f>dam!B29</f>
        <v>41630</v>
      </c>
      <c r="AB31" s="10">
        <f>dam!C29</f>
        <v>39980</v>
      </c>
      <c r="AC31" s="10">
        <f>dam!E29</f>
        <v>300210</v>
      </c>
      <c r="AD31" s="10">
        <f>dam!D29</f>
        <v>1740</v>
      </c>
      <c r="AE31" s="10">
        <f>dam!G29</f>
        <v>360</v>
      </c>
      <c r="AF31" s="10" t="e">
        <f>#REF!</f>
        <v>#REF!</v>
      </c>
      <c r="AG31" s="10" t="e">
        <f>#REF!</f>
        <v>#REF!</v>
      </c>
      <c r="AH31" s="10" t="e">
        <f t="shared" si="5"/>
        <v>#REF!</v>
      </c>
    </row>
    <row r="32" spans="1:34" ht="12" customHeight="1">
      <c r="A32" s="2" t="s">
        <v>28</v>
      </c>
      <c r="B32" s="10">
        <f>zeraee!I35</f>
        <v>1433840.0299999998</v>
      </c>
      <c r="C32" s="10">
        <f>zeraee!R35</f>
        <v>139869.61000000002</v>
      </c>
      <c r="D32" s="10">
        <f>zeraee!U35</f>
        <v>174166.62</v>
      </c>
      <c r="E32" s="10">
        <f>zeraee!X35</f>
        <v>230653.85</v>
      </c>
      <c r="F32" s="10">
        <f>zeraee!AA35</f>
        <v>0</v>
      </c>
      <c r="G32" s="10">
        <f t="shared" si="0"/>
        <v>1978530.1099999999</v>
      </c>
      <c r="H32" s="10">
        <f>zeraee!AV35</f>
        <v>32104.76</v>
      </c>
      <c r="I32" s="10">
        <f>zeraee!AY35</f>
        <v>299399</v>
      </c>
      <c r="J32" s="10">
        <f>zeraee!BB35</f>
        <v>3712395</v>
      </c>
      <c r="K32" s="10">
        <f>zeraee!BN35</f>
        <v>10074.78</v>
      </c>
      <c r="L32" s="10">
        <f t="shared" si="1"/>
        <v>4021868.78</v>
      </c>
      <c r="M32" s="10">
        <f>zeraee!CI35</f>
        <v>1025328.8500000001</v>
      </c>
      <c r="N32" s="10">
        <f>zeraee!DA35</f>
        <v>728815.56</v>
      </c>
      <c r="O32" s="10">
        <f>zeraee!DS35</f>
        <v>199948.77</v>
      </c>
      <c r="P32" s="10">
        <f>zeraee!DV35</f>
        <v>0</v>
      </c>
      <c r="Q32" s="10">
        <f t="shared" si="2"/>
        <v>7986596.83</v>
      </c>
      <c r="R32" s="10">
        <f>baghi!L32</f>
        <v>20</v>
      </c>
      <c r="S32" s="10">
        <f>baghi!AF32</f>
        <v>189</v>
      </c>
      <c r="T32" s="10">
        <f>baghi!AR32</f>
        <v>1697</v>
      </c>
      <c r="U32" s="10">
        <f>baghi!BP32</f>
        <v>2124</v>
      </c>
      <c r="V32" s="10">
        <f>baghi!CV32</f>
        <v>56418</v>
      </c>
      <c r="W32" s="10">
        <f>baghi!DT32</f>
        <v>113590</v>
      </c>
      <c r="X32" s="10">
        <f>baghi!DX32</f>
        <v>591</v>
      </c>
      <c r="Y32" s="10">
        <f t="shared" si="3"/>
        <v>174629</v>
      </c>
      <c r="Z32" s="10">
        <f t="shared" si="4"/>
        <v>8161225.83</v>
      </c>
      <c r="AA32" s="10">
        <f>dam!B30</f>
        <v>41490</v>
      </c>
      <c r="AB32" s="10">
        <f>dam!C30</f>
        <v>37307</v>
      </c>
      <c r="AC32" s="10">
        <f>dam!E30</f>
        <v>306950</v>
      </c>
      <c r="AD32" s="10">
        <f>dam!D30</f>
        <v>1700</v>
      </c>
      <c r="AE32" s="10">
        <f>dam!G30</f>
        <v>259</v>
      </c>
      <c r="AF32" s="10" t="e">
        <f>#REF!</f>
        <v>#REF!</v>
      </c>
      <c r="AG32" s="10" t="e">
        <f>#REF!</f>
        <v>#REF!</v>
      </c>
      <c r="AH32" s="10" t="e">
        <f t="shared" si="5"/>
        <v>#REF!</v>
      </c>
    </row>
    <row r="33" spans="1:34" ht="12" customHeight="1">
      <c r="A33" s="2" t="s">
        <v>65</v>
      </c>
      <c r="B33" s="10">
        <f>zeraee!I36</f>
        <v>1082695.28</v>
      </c>
      <c r="C33" s="10">
        <f>zeraee!R36</f>
        <v>79847.22</v>
      </c>
      <c r="D33" s="10">
        <f>zeraee!U36</f>
        <v>173547.44</v>
      </c>
      <c r="E33" s="10">
        <f>zeraee!X36</f>
        <v>299507.01</v>
      </c>
      <c r="F33" s="10">
        <f>zeraee!AA36</f>
        <v>0</v>
      </c>
      <c r="G33" s="10">
        <f t="shared" si="0"/>
        <v>1635596.95</v>
      </c>
      <c r="H33" s="10">
        <f>zeraee!AV36</f>
        <v>35126.46</v>
      </c>
      <c r="I33" s="10">
        <f>zeraee!AY36</f>
        <v>240031</v>
      </c>
      <c r="J33" s="10">
        <f>zeraee!BB36</f>
        <v>5196000</v>
      </c>
      <c r="K33" s="10">
        <f>zeraee!BN36</f>
        <v>8578.06</v>
      </c>
      <c r="L33" s="10">
        <f t="shared" si="1"/>
        <v>5444609.06</v>
      </c>
      <c r="M33" s="10">
        <f>zeraee!CI36</f>
        <v>1039248.8200000001</v>
      </c>
      <c r="N33" s="10">
        <f>zeraee!DA36</f>
        <v>740533.03</v>
      </c>
      <c r="O33" s="10">
        <f>zeraee!DS36</f>
        <v>204228.79</v>
      </c>
      <c r="P33" s="10">
        <f>zeraee!DV36</f>
        <v>0</v>
      </c>
      <c r="Q33" s="10">
        <f t="shared" si="2"/>
        <v>9099343.11</v>
      </c>
      <c r="R33" s="10">
        <f>baghi!L33</f>
        <v>0</v>
      </c>
      <c r="S33" s="10">
        <f>baghi!AF33</f>
        <v>138</v>
      </c>
      <c r="T33" s="10">
        <f>baghi!AR33</f>
        <v>1783</v>
      </c>
      <c r="U33" s="10">
        <f>baghi!BP33</f>
        <v>98</v>
      </c>
      <c r="V33" s="10">
        <f>baghi!CV33</f>
        <v>54618</v>
      </c>
      <c r="W33" s="10">
        <f>baghi!DT33</f>
        <v>136837</v>
      </c>
      <c r="X33" s="10">
        <f>baghi!DX33</f>
        <v>330</v>
      </c>
      <c r="Y33" s="10">
        <f t="shared" si="3"/>
        <v>193804</v>
      </c>
      <c r="Z33" s="10">
        <f t="shared" si="4"/>
        <v>9293147.11</v>
      </c>
      <c r="AA33" s="10">
        <f>dam!B31</f>
        <v>41210</v>
      </c>
      <c r="AB33" s="10">
        <f>dam!C31</f>
        <v>44950</v>
      </c>
      <c r="AC33" s="10">
        <f>dam!E31</f>
        <v>304400</v>
      </c>
      <c r="AD33" s="10">
        <f>dam!D31</f>
        <v>1660</v>
      </c>
      <c r="AE33" s="10">
        <f>dam!G31</f>
        <v>250</v>
      </c>
      <c r="AF33" s="10" t="e">
        <f>#REF!</f>
        <v>#REF!</v>
      </c>
      <c r="AG33" s="10" t="e">
        <f>#REF!</f>
        <v>#REF!</v>
      </c>
      <c r="AH33" s="10" t="e">
        <f t="shared" si="5"/>
        <v>#REF!</v>
      </c>
    </row>
    <row r="34" spans="1:34" ht="12" customHeight="1">
      <c r="A34" s="2" t="s">
        <v>79</v>
      </c>
      <c r="B34" s="10">
        <f>zeraee!I37</f>
        <v>1224499.18</v>
      </c>
      <c r="C34" s="10">
        <f>zeraee!R37</f>
        <v>77017.73</v>
      </c>
      <c r="D34" s="10">
        <f>zeraee!U37</f>
        <v>185219.43</v>
      </c>
      <c r="E34" s="10">
        <f>zeraee!X37</f>
        <v>396696.66</v>
      </c>
      <c r="F34" s="10">
        <f>zeraee!AA37</f>
        <v>0</v>
      </c>
      <c r="G34" s="10">
        <f t="shared" si="0"/>
        <v>1883432.9999999998</v>
      </c>
      <c r="H34" s="10">
        <f>zeraee!AV37</f>
        <v>38158.57</v>
      </c>
      <c r="I34" s="10">
        <f>zeraee!AY37</f>
        <v>209630</v>
      </c>
      <c r="J34" s="10">
        <f>zeraee!BB37</f>
        <v>5910165</v>
      </c>
      <c r="K34" s="10">
        <f>zeraee!BN37</f>
        <v>9513.15</v>
      </c>
      <c r="L34" s="10">
        <f t="shared" si="1"/>
        <v>6129308.15</v>
      </c>
      <c r="M34" s="10">
        <f>zeraee!CI37</f>
        <v>1159881.37</v>
      </c>
      <c r="N34" s="10">
        <f>zeraee!DA37</f>
        <v>866962.6900000001</v>
      </c>
      <c r="O34" s="10">
        <f>zeraee!DS37</f>
        <v>243092.7</v>
      </c>
      <c r="P34" s="10">
        <f>zeraee!DV37</f>
        <v>863.79</v>
      </c>
      <c r="Q34" s="10">
        <f t="shared" si="2"/>
        <v>10321700.270000001</v>
      </c>
      <c r="R34" s="10">
        <f>baghi!L34</f>
        <v>0</v>
      </c>
      <c r="S34" s="10">
        <f>baghi!AF34</f>
        <v>202</v>
      </c>
      <c r="T34" s="10">
        <f>baghi!AR34</f>
        <v>1656</v>
      </c>
      <c r="U34" s="10">
        <f>baghi!BP34</f>
        <v>3474</v>
      </c>
      <c r="V34" s="10">
        <f>baghi!CV34</f>
        <v>62281</v>
      </c>
      <c r="W34" s="10">
        <f>baghi!DT34</f>
        <v>153749</v>
      </c>
      <c r="X34" s="10">
        <f>baghi!DX34</f>
        <v>434</v>
      </c>
      <c r="Y34" s="10">
        <f t="shared" si="3"/>
        <v>221796</v>
      </c>
      <c r="Z34" s="10">
        <f t="shared" si="4"/>
        <v>10543496.270000001</v>
      </c>
      <c r="AA34" s="10">
        <f>dam!B32</f>
        <v>42810</v>
      </c>
      <c r="AB34" s="10">
        <f>dam!C32</f>
        <v>45056</v>
      </c>
      <c r="AC34" s="10">
        <f>dam!E32</f>
        <v>319450</v>
      </c>
      <c r="AD34" s="10">
        <f>dam!D32</f>
        <v>2020</v>
      </c>
      <c r="AE34" s="10">
        <f>dam!G32</f>
        <v>333</v>
      </c>
      <c r="AF34" s="10" t="e">
        <f>#REF!</f>
        <v>#REF!</v>
      </c>
      <c r="AG34" s="10" t="e">
        <f>#REF!</f>
        <v>#REF!</v>
      </c>
      <c r="AH34" s="10" t="e">
        <f t="shared" si="5"/>
        <v>#REF!</v>
      </c>
    </row>
    <row r="35" spans="1:34" ht="12" customHeight="1">
      <c r="A35" s="2" t="s">
        <v>80</v>
      </c>
      <c r="B35" s="10">
        <f>zeraee!I38</f>
        <v>1488443.28</v>
      </c>
      <c r="C35" s="10">
        <f>zeraee!R38</f>
        <v>102515.22</v>
      </c>
      <c r="D35" s="10">
        <f>zeraee!U38</f>
        <v>196483.27</v>
      </c>
      <c r="E35" s="10">
        <f>zeraee!X38</f>
        <v>436298.43</v>
      </c>
      <c r="F35" s="10">
        <f>zeraee!AA38</f>
        <v>0</v>
      </c>
      <c r="G35" s="10">
        <f t="shared" si="0"/>
        <v>2223740.2</v>
      </c>
      <c r="H35" s="10">
        <f>zeraee!AV38</f>
        <v>39284.939999999995</v>
      </c>
      <c r="I35" s="10">
        <f>zeraee!AY38</f>
        <v>132739</v>
      </c>
      <c r="J35" s="10">
        <f>zeraee!BB38</f>
        <v>5530364.81</v>
      </c>
      <c r="K35" s="10">
        <f>zeraee!BN38</f>
        <v>14651.9</v>
      </c>
      <c r="L35" s="10">
        <f t="shared" si="1"/>
        <v>5677755.71</v>
      </c>
      <c r="M35" s="10">
        <f>zeraee!CI38</f>
        <v>1208729.26</v>
      </c>
      <c r="N35" s="10">
        <f>zeraee!DA38</f>
        <v>1050422.6</v>
      </c>
      <c r="O35" s="10">
        <f>zeraee!DS38</f>
        <v>265082.63</v>
      </c>
      <c r="P35" s="10">
        <f>zeraee!DV38</f>
        <v>500</v>
      </c>
      <c r="Q35" s="10">
        <f t="shared" si="2"/>
        <v>10465515.34</v>
      </c>
      <c r="R35" s="10">
        <f>baghi!L35</f>
        <v>79</v>
      </c>
      <c r="S35" s="10">
        <f>baghi!AF35</f>
        <v>181</v>
      </c>
      <c r="T35" s="10">
        <f>baghi!AR35</f>
        <v>2324</v>
      </c>
      <c r="U35" s="10">
        <f>baghi!BP35</f>
        <v>5313</v>
      </c>
      <c r="V35" s="10">
        <f>baghi!CV35</f>
        <v>54649</v>
      </c>
      <c r="W35" s="10">
        <f>baghi!DT35</f>
        <v>155491</v>
      </c>
      <c r="X35" s="10">
        <f>baghi!DX35</f>
        <v>484</v>
      </c>
      <c r="Y35" s="10">
        <f t="shared" si="3"/>
        <v>218521</v>
      </c>
      <c r="Z35" s="10">
        <f t="shared" si="4"/>
        <v>10684036.34</v>
      </c>
      <c r="AA35" s="10">
        <f>dam!B33</f>
        <v>43560</v>
      </c>
      <c r="AB35" s="10">
        <f>dam!C33</f>
        <v>53896</v>
      </c>
      <c r="AC35" s="10">
        <f>dam!E33</f>
        <v>343030</v>
      </c>
      <c r="AD35" s="10">
        <f>dam!D33</f>
        <v>2010</v>
      </c>
      <c r="AE35" s="10">
        <f>dam!G33</f>
        <v>241</v>
      </c>
      <c r="AF35" s="10" t="e">
        <f>#REF!</f>
        <v>#REF!</v>
      </c>
      <c r="AG35" s="10" t="e">
        <f>#REF!</f>
        <v>#REF!</v>
      </c>
      <c r="AH35" s="10" t="e">
        <f t="shared" si="5"/>
        <v>#REF!</v>
      </c>
    </row>
    <row r="36" spans="1:34" ht="12" customHeight="1">
      <c r="A36" s="2" t="s">
        <v>81</v>
      </c>
      <c r="B36" s="10">
        <f>zeraee!I39</f>
        <v>1372085.86</v>
      </c>
      <c r="C36" s="10">
        <f>zeraee!R39</f>
        <v>85607.67000000001</v>
      </c>
      <c r="D36" s="10">
        <f>zeraee!U39</f>
        <v>219809.15</v>
      </c>
      <c r="E36" s="10">
        <f>zeraee!X39</f>
        <v>457335.66</v>
      </c>
      <c r="F36" s="10">
        <f>zeraee!AA39</f>
        <v>0</v>
      </c>
      <c r="G36" s="10">
        <f t="shared" si="0"/>
        <v>2134838.34</v>
      </c>
      <c r="H36" s="10">
        <f>zeraee!AV39</f>
        <v>45624.64</v>
      </c>
      <c r="I36" s="10">
        <f>zeraee!AY39</f>
        <v>107244.02</v>
      </c>
      <c r="J36" s="10">
        <f>zeraee!BB39</f>
        <v>4958866.53</v>
      </c>
      <c r="K36" s="10">
        <f>zeraee!BN39</f>
        <v>17469.72</v>
      </c>
      <c r="L36" s="10">
        <f t="shared" si="1"/>
        <v>5083580.27</v>
      </c>
      <c r="M36" s="10">
        <f>zeraee!CI39</f>
        <v>1181430.08</v>
      </c>
      <c r="N36" s="10">
        <f>zeraee!DA39</f>
        <v>1094308.95</v>
      </c>
      <c r="O36" s="10">
        <f>zeraee!DS39</f>
        <v>265129.67000000004</v>
      </c>
      <c r="P36" s="10">
        <f>zeraee!DV39</f>
        <v>0</v>
      </c>
      <c r="Q36" s="10">
        <f t="shared" si="2"/>
        <v>9804911.95</v>
      </c>
      <c r="R36" s="10">
        <f>baghi!L36</f>
        <v>0</v>
      </c>
      <c r="S36" s="10">
        <f>baghi!AF36</f>
        <v>0</v>
      </c>
      <c r="T36" s="10">
        <f>baghi!AR36</f>
        <v>0</v>
      </c>
      <c r="U36" s="10">
        <f>baghi!BP36</f>
        <v>0</v>
      </c>
      <c r="V36" s="10">
        <f>baghi!CV36</f>
        <v>0</v>
      </c>
      <c r="W36" s="10">
        <f>baghi!DT36</f>
        <v>0</v>
      </c>
      <c r="X36" s="10">
        <f>baghi!DX36</f>
        <v>0</v>
      </c>
      <c r="Y36" s="10">
        <f t="shared" si="3"/>
        <v>0</v>
      </c>
      <c r="Z36" s="10">
        <f t="shared" si="4"/>
        <v>9804911.95</v>
      </c>
      <c r="AA36" s="10">
        <f>dam!B34</f>
        <v>44710</v>
      </c>
      <c r="AB36" s="10">
        <f>dam!C34</f>
        <v>52452</v>
      </c>
      <c r="AC36" s="10">
        <f>dam!E34</f>
        <v>371550</v>
      </c>
      <c r="AD36" s="10">
        <f>dam!D34</f>
        <v>2170</v>
      </c>
      <c r="AE36" s="10">
        <f>dam!G34</f>
        <v>273</v>
      </c>
      <c r="AF36" s="10" t="e">
        <f>#REF!</f>
        <v>#REF!</v>
      </c>
      <c r="AG36" s="10" t="e">
        <f>#REF!</f>
        <v>#REF!</v>
      </c>
      <c r="AH36" s="10" t="e">
        <f t="shared" si="5"/>
        <v>#REF!</v>
      </c>
    </row>
    <row r="37" spans="1:34" ht="12" customHeight="1">
      <c r="A37" s="2" t="s">
        <v>82</v>
      </c>
      <c r="B37" s="10">
        <f>zeraee!I40</f>
        <v>1649727.26</v>
      </c>
      <c r="C37" s="10">
        <f>zeraee!R40</f>
        <v>148329.78</v>
      </c>
      <c r="D37" s="10">
        <f>zeraee!U40</f>
        <v>192906.69</v>
      </c>
      <c r="E37" s="10">
        <f>zeraee!X40</f>
        <v>501530.57</v>
      </c>
      <c r="F37" s="10">
        <f>zeraee!AA40</f>
        <v>0</v>
      </c>
      <c r="G37" s="10">
        <f t="shared" si="0"/>
        <v>2492494.3</v>
      </c>
      <c r="H37" s="10">
        <f>zeraee!AV40</f>
        <v>48951.16</v>
      </c>
      <c r="I37" s="10">
        <f>zeraee!AY40</f>
        <v>84320.03</v>
      </c>
      <c r="J37" s="10">
        <f>zeraee!BB40</f>
        <v>5311504.85</v>
      </c>
      <c r="K37" s="10">
        <f>zeraee!BN40</f>
        <v>19672.05</v>
      </c>
      <c r="L37" s="10">
        <f t="shared" si="1"/>
        <v>5415496.93</v>
      </c>
      <c r="M37" s="10">
        <f>zeraee!CI40</f>
        <v>1246404.8599999999</v>
      </c>
      <c r="N37" s="10">
        <f>zeraee!DA40</f>
        <v>970477.57</v>
      </c>
      <c r="O37" s="10">
        <f>zeraee!DS40</f>
        <v>283830.33999999997</v>
      </c>
      <c r="P37" s="10">
        <f>zeraee!DV40</f>
        <v>1122</v>
      </c>
      <c r="Q37" s="10">
        <f t="shared" si="2"/>
        <v>10458777.16</v>
      </c>
      <c r="R37" s="10">
        <f>baghi!L37</f>
        <v>79</v>
      </c>
      <c r="S37" s="10">
        <f>baghi!AF37</f>
        <v>253</v>
      </c>
      <c r="T37" s="10">
        <f>baghi!AR37</f>
        <v>2519</v>
      </c>
      <c r="U37" s="10">
        <f>baghi!BP37</f>
        <v>5363</v>
      </c>
      <c r="V37" s="10">
        <f>baghi!CV37</f>
        <v>55176</v>
      </c>
      <c r="W37" s="10">
        <f>baghi!DT37</f>
        <v>162034</v>
      </c>
      <c r="X37" s="10">
        <f>baghi!DX37</f>
        <v>484</v>
      </c>
      <c r="Y37" s="10">
        <f t="shared" si="3"/>
        <v>225908</v>
      </c>
      <c r="Z37" s="10">
        <f t="shared" si="4"/>
        <v>10684685.16</v>
      </c>
      <c r="AA37" s="10">
        <f>dam!B35</f>
        <v>47030</v>
      </c>
      <c r="AB37" s="10">
        <f>dam!C35</f>
        <v>66490</v>
      </c>
      <c r="AC37" s="10">
        <f>dam!E35</f>
        <v>397710</v>
      </c>
      <c r="AD37" s="10">
        <f>dam!D35</f>
        <v>5770</v>
      </c>
      <c r="AE37" s="10">
        <f>dam!G35</f>
        <v>409</v>
      </c>
      <c r="AF37" s="10" t="e">
        <f>#REF!</f>
        <v>#REF!</v>
      </c>
      <c r="AG37" s="10" t="e">
        <f>#REF!</f>
        <v>#REF!</v>
      </c>
      <c r="AH37" s="10" t="e">
        <f t="shared" si="5"/>
        <v>#REF!</v>
      </c>
    </row>
    <row r="38" spans="1:34" ht="12" customHeight="1">
      <c r="A38" s="2" t="s">
        <v>83</v>
      </c>
      <c r="B38" s="10">
        <f>zeraee!I41</f>
        <v>1089283.68</v>
      </c>
      <c r="C38" s="10">
        <f>zeraee!R41</f>
        <v>34619.88</v>
      </c>
      <c r="D38" s="10">
        <f>zeraee!U41</f>
        <v>36106.24</v>
      </c>
      <c r="E38" s="10">
        <f>zeraee!X41</f>
        <v>141911.37</v>
      </c>
      <c r="F38" s="10">
        <f>zeraee!AA41</f>
        <v>0</v>
      </c>
      <c r="G38" s="10">
        <f t="shared" si="0"/>
        <v>1301921.17</v>
      </c>
      <c r="H38" s="10">
        <f>zeraee!AV41</f>
        <v>3747.2</v>
      </c>
      <c r="I38" s="10">
        <f>zeraee!AY41</f>
        <v>0</v>
      </c>
      <c r="J38" s="10">
        <f>zeraee!BB41</f>
        <v>3097034.14</v>
      </c>
      <c r="K38" s="10">
        <f>zeraee!BN41</f>
        <v>5559.280000000001</v>
      </c>
      <c r="L38" s="10">
        <f t="shared" si="1"/>
        <v>3102593.42</v>
      </c>
      <c r="M38" s="10">
        <f>zeraee!CI41</f>
        <v>430491.29</v>
      </c>
      <c r="N38" s="10">
        <f>zeraee!DA41</f>
        <v>295347.21</v>
      </c>
      <c r="O38" s="10">
        <f>zeraee!DS41</f>
        <v>94749.84999999999</v>
      </c>
      <c r="P38" s="10">
        <f>zeraee!DV41</f>
        <v>0</v>
      </c>
      <c r="Q38" s="10">
        <f t="shared" si="2"/>
        <v>5228850.140000001</v>
      </c>
      <c r="R38" s="10">
        <f>baghi!L38</f>
        <v>336</v>
      </c>
      <c r="S38" s="10">
        <f>baghi!AF38</f>
        <v>564</v>
      </c>
      <c r="T38" s="10">
        <f>baghi!AR38</f>
        <v>2164</v>
      </c>
      <c r="U38" s="10">
        <f>baghi!BP38</f>
        <v>3450</v>
      </c>
      <c r="V38" s="10">
        <f>baghi!CV38</f>
        <v>43298</v>
      </c>
      <c r="W38" s="10">
        <f>baghi!DT38</f>
        <v>165469</v>
      </c>
      <c r="X38" s="10">
        <f>baghi!DX38</f>
        <v>893</v>
      </c>
      <c r="Y38" s="10">
        <f t="shared" si="3"/>
        <v>216174</v>
      </c>
      <c r="Z38" s="10">
        <f t="shared" si="4"/>
        <v>5445024.140000001</v>
      </c>
      <c r="AA38" s="10">
        <f>dam!B36</f>
        <v>34080</v>
      </c>
      <c r="AB38" s="10">
        <f>dam!C36</f>
        <v>69000</v>
      </c>
      <c r="AC38" s="10">
        <f>dam!E36</f>
        <v>226030</v>
      </c>
      <c r="AD38" s="10">
        <f>dam!D36</f>
        <v>6220</v>
      </c>
      <c r="AE38" s="10">
        <f>dam!G36</f>
        <v>630</v>
      </c>
      <c r="AF38" s="10" t="e">
        <f>#REF!</f>
        <v>#REF!</v>
      </c>
      <c r="AG38" s="10" t="e">
        <f>#REF!</f>
        <v>#REF!</v>
      </c>
      <c r="AH38" s="10" t="e">
        <f t="shared" si="5"/>
        <v>#REF!</v>
      </c>
    </row>
    <row r="39" spans="1:34" ht="12" customHeight="1">
      <c r="A39" s="2" t="s">
        <v>84</v>
      </c>
      <c r="B39" s="10">
        <f>zeraee!I42</f>
        <v>1179321.84</v>
      </c>
      <c r="C39" s="10">
        <f>zeraee!R42</f>
        <v>38359.07</v>
      </c>
      <c r="D39" s="10">
        <f>zeraee!U42</f>
        <v>86951.76</v>
      </c>
      <c r="E39" s="10">
        <f>zeraee!X42</f>
        <v>296553.47</v>
      </c>
      <c r="F39" s="10">
        <f>zeraee!AA42</f>
        <v>0</v>
      </c>
      <c r="G39" s="10">
        <f t="shared" si="0"/>
        <v>1601186.1400000001</v>
      </c>
      <c r="H39" s="10">
        <f>zeraee!AV42</f>
        <v>18156.47</v>
      </c>
      <c r="I39" s="10">
        <f>zeraee!AY42</f>
        <v>0</v>
      </c>
      <c r="J39" s="10">
        <f>zeraee!BB42</f>
        <v>2822877</v>
      </c>
      <c r="K39" s="10">
        <f>zeraee!BN42</f>
        <v>8439.77</v>
      </c>
      <c r="L39" s="10">
        <f t="shared" si="1"/>
        <v>2831316.77</v>
      </c>
      <c r="M39" s="10">
        <f>zeraee!CI42</f>
        <v>777074.14</v>
      </c>
      <c r="N39" s="10">
        <f>zeraee!DA42</f>
        <v>500701.22</v>
      </c>
      <c r="O39" s="10">
        <f>zeraee!DS42</f>
        <v>150305.91</v>
      </c>
      <c r="P39" s="10">
        <f>zeraee!DV42</f>
        <v>2770</v>
      </c>
      <c r="Q39" s="10">
        <f t="shared" si="2"/>
        <v>5881510.65</v>
      </c>
      <c r="R39" s="10">
        <f>baghi!L39</f>
        <v>355</v>
      </c>
      <c r="S39" s="10">
        <f>baghi!AF39</f>
        <v>525</v>
      </c>
      <c r="T39" s="10">
        <f>baghi!AR39</f>
        <v>3377</v>
      </c>
      <c r="U39" s="10">
        <f>baghi!BP39</f>
        <v>5427</v>
      </c>
      <c r="V39" s="10">
        <f>baghi!CV39</f>
        <v>48703</v>
      </c>
      <c r="W39" s="10">
        <f>baghi!DT39</f>
        <v>163471</v>
      </c>
      <c r="X39" s="10">
        <f>baghi!DX39</f>
        <v>923</v>
      </c>
      <c r="Y39" s="10">
        <f t="shared" si="3"/>
        <v>222781</v>
      </c>
      <c r="Z39" s="10">
        <f t="shared" si="4"/>
        <v>6104291.65</v>
      </c>
      <c r="AA39" s="10">
        <f>dam!B37</f>
        <v>34560</v>
      </c>
      <c r="AB39" s="10">
        <f>dam!C37</f>
        <v>61430</v>
      </c>
      <c r="AC39" s="10">
        <f>dam!E37</f>
        <v>229710</v>
      </c>
      <c r="AD39" s="10">
        <f>dam!D37</f>
        <v>6320</v>
      </c>
      <c r="AE39" s="10">
        <f>dam!G37</f>
        <v>533</v>
      </c>
      <c r="AF39" s="10" t="e">
        <f>#REF!</f>
        <v>#REF!</v>
      </c>
      <c r="AG39" s="10" t="e">
        <f>#REF!</f>
        <v>#REF!</v>
      </c>
      <c r="AH39" s="10" t="e">
        <f t="shared" si="5"/>
        <v>#REF!</v>
      </c>
    </row>
    <row r="40" spans="1:34" ht="12" customHeight="1">
      <c r="A40" s="2" t="s">
        <v>85</v>
      </c>
      <c r="B40" s="10">
        <f>zeraee!I43</f>
        <v>1233397.18</v>
      </c>
      <c r="C40" s="10">
        <f>zeraee!R43</f>
        <v>87124.28</v>
      </c>
      <c r="D40" s="10">
        <f>zeraee!U43</f>
        <v>306844.9</v>
      </c>
      <c r="E40" s="10">
        <f>zeraee!X43</f>
        <v>698413.92</v>
      </c>
      <c r="F40" s="10">
        <f>zeraee!AA43</f>
        <v>0</v>
      </c>
      <c r="G40" s="10">
        <f t="shared" si="0"/>
        <v>2325780.28</v>
      </c>
      <c r="H40" s="10">
        <f>zeraee!AV43</f>
        <v>63156.58</v>
      </c>
      <c r="I40" s="10">
        <f>zeraee!AY43</f>
        <v>0</v>
      </c>
      <c r="J40" s="10">
        <f>zeraee!BB43</f>
        <v>5685002.31</v>
      </c>
      <c r="K40" s="10">
        <f>zeraee!BN43</f>
        <v>11225.89</v>
      </c>
      <c r="L40" s="10">
        <f t="shared" si="1"/>
        <v>5696228.199999999</v>
      </c>
      <c r="M40" s="10">
        <f>zeraee!CI43</f>
        <v>1487906.96</v>
      </c>
      <c r="N40" s="10">
        <f>zeraee!DA43</f>
        <v>715941.1100000001</v>
      </c>
      <c r="O40" s="10">
        <f>zeraee!DS43</f>
        <v>690630.87</v>
      </c>
      <c r="P40" s="10">
        <f>zeraee!DV43</f>
        <v>660</v>
      </c>
      <c r="Q40" s="10">
        <f t="shared" si="2"/>
        <v>10980303.999999998</v>
      </c>
      <c r="R40" s="10">
        <f>baghi!L40</f>
        <v>348</v>
      </c>
      <c r="S40" s="10">
        <f>baghi!AF40</f>
        <v>533</v>
      </c>
      <c r="T40" s="10">
        <f>baghi!AR40</f>
        <v>3510</v>
      </c>
      <c r="U40" s="10">
        <f>baghi!BP40</f>
        <v>5427</v>
      </c>
      <c r="V40" s="10">
        <f>baghi!CV40</f>
        <v>48984</v>
      </c>
      <c r="W40" s="10">
        <f>baghi!DT40</f>
        <v>186205</v>
      </c>
      <c r="X40" s="10">
        <f>baghi!DX40</f>
        <v>923</v>
      </c>
      <c r="Y40" s="10">
        <f t="shared" si="3"/>
        <v>245930</v>
      </c>
      <c r="Z40" s="10">
        <f t="shared" si="4"/>
        <v>11226233.999999998</v>
      </c>
      <c r="AA40" s="10">
        <f>dam!B38</f>
        <v>36260</v>
      </c>
      <c r="AB40" s="10">
        <f>dam!C38</f>
        <v>63471</v>
      </c>
      <c r="AC40" s="10">
        <f>dam!E38</f>
        <v>234100</v>
      </c>
      <c r="AD40" s="10">
        <f>dam!D38</f>
        <v>5522</v>
      </c>
      <c r="AE40" s="10">
        <f>dam!G38</f>
        <v>460</v>
      </c>
      <c r="AF40" s="10" t="e">
        <f>#REF!</f>
        <v>#REF!</v>
      </c>
      <c r="AG40" s="10" t="e">
        <f>#REF!</f>
        <v>#REF!</v>
      </c>
      <c r="AH40" s="10" t="e">
        <f t="shared" si="5"/>
        <v>#REF!</v>
      </c>
    </row>
    <row r="41" spans="1:34" ht="12" customHeight="1">
      <c r="A41" s="2" t="s">
        <v>86</v>
      </c>
      <c r="B41" s="10">
        <f>zeraee!I44</f>
        <v>1559927.1199999999</v>
      </c>
      <c r="C41" s="10">
        <f>zeraee!R44</f>
        <v>84230.94</v>
      </c>
      <c r="D41" s="10">
        <f>zeraee!U44</f>
        <v>274087.74</v>
      </c>
      <c r="E41" s="10">
        <f>zeraee!X44</f>
        <v>717138.29</v>
      </c>
      <c r="F41" s="10">
        <f>zeraee!AA44</f>
        <v>0</v>
      </c>
      <c r="G41" s="10">
        <f t="shared" si="0"/>
        <v>2635384.09</v>
      </c>
      <c r="H41" s="10">
        <f>zeraee!AV44</f>
        <v>66573.69</v>
      </c>
      <c r="I41" s="10">
        <f>zeraee!AY44</f>
        <v>0</v>
      </c>
      <c r="J41" s="10">
        <f>zeraee!BB44</f>
        <v>5659044.04</v>
      </c>
      <c r="K41" s="10">
        <f>zeraee!BN44</f>
        <v>16124.400000000001</v>
      </c>
      <c r="L41" s="10">
        <f t="shared" si="1"/>
        <v>5675168.44</v>
      </c>
      <c r="M41" s="10">
        <f>zeraee!CI44</f>
        <v>2150019.2</v>
      </c>
      <c r="N41" s="10">
        <f>zeraee!DA44</f>
        <v>911002.49</v>
      </c>
      <c r="O41" s="10">
        <f>zeraee!DS44</f>
        <v>794770.16</v>
      </c>
      <c r="P41" s="10">
        <f>zeraee!DV44</f>
        <v>1175</v>
      </c>
      <c r="Q41" s="10">
        <f t="shared" si="2"/>
        <v>12234093.07</v>
      </c>
      <c r="R41" s="10">
        <f>baghi!L41</f>
        <v>353</v>
      </c>
      <c r="S41" s="10">
        <f>baghi!AF41</f>
        <v>525</v>
      </c>
      <c r="T41" s="10">
        <f>baghi!AR41</f>
        <v>3380</v>
      </c>
      <c r="U41" s="10">
        <f>baghi!BP41</f>
        <v>5459</v>
      </c>
      <c r="V41" s="10">
        <f>baghi!CV41</f>
        <v>48706</v>
      </c>
      <c r="W41" s="10">
        <f>baghi!DT41</f>
        <v>161596</v>
      </c>
      <c r="X41" s="10">
        <f>baghi!DX41</f>
        <v>923</v>
      </c>
      <c r="Y41" s="10">
        <f t="shared" si="3"/>
        <v>220942</v>
      </c>
      <c r="Z41" s="10">
        <f t="shared" si="4"/>
        <v>12455035.07</v>
      </c>
      <c r="AA41" s="10">
        <f>dam!B39</f>
        <v>36430</v>
      </c>
      <c r="AB41" s="10">
        <f>dam!C39</f>
        <v>67700</v>
      </c>
      <c r="AC41" s="10">
        <f>dam!E39</f>
        <v>238720</v>
      </c>
      <c r="AD41" s="10">
        <f>dam!D39</f>
        <v>5500</v>
      </c>
      <c r="AE41" s="10">
        <f>dam!G39</f>
        <v>902</v>
      </c>
      <c r="AF41" s="10" t="e">
        <f>#REF!</f>
        <v>#REF!</v>
      </c>
      <c r="AG41" s="10" t="e">
        <f>#REF!</f>
        <v>#REF!</v>
      </c>
      <c r="AH41" s="10" t="e">
        <f t="shared" si="5"/>
        <v>#REF!</v>
      </c>
    </row>
  </sheetData>
  <sheetProtection/>
  <mergeCells count="30">
    <mergeCell ref="AH2:AH3"/>
    <mergeCell ref="A1:A3"/>
    <mergeCell ref="B1:L1"/>
    <mergeCell ref="M1:V1"/>
    <mergeCell ref="W1:AE1"/>
    <mergeCell ref="AF1:AH1"/>
    <mergeCell ref="AB2:AB3"/>
    <mergeCell ref="AC2:AC3"/>
    <mergeCell ref="AD2:AD3"/>
    <mergeCell ref="AE2:AE3"/>
    <mergeCell ref="I2:L2"/>
    <mergeCell ref="V2:V3"/>
    <mergeCell ref="H2:H3"/>
    <mergeCell ref="M2:M3"/>
    <mergeCell ref="AF2:AF3"/>
    <mergeCell ref="AG2:AG3"/>
    <mergeCell ref="W2:W3"/>
    <mergeCell ref="X2:X3"/>
    <mergeCell ref="Y2:Y3"/>
    <mergeCell ref="Z2:Z3"/>
    <mergeCell ref="N2:N3"/>
    <mergeCell ref="O2:O3"/>
    <mergeCell ref="P2:P3"/>
    <mergeCell ref="Q2:Q3"/>
    <mergeCell ref="B2:G2"/>
    <mergeCell ref="AA2:AA3"/>
    <mergeCell ref="R2:R3"/>
    <mergeCell ref="S2:S3"/>
    <mergeCell ref="T2:T3"/>
    <mergeCell ref="U2:U3"/>
  </mergeCells>
  <printOptions horizontalCentered="1" verticalCentered="1"/>
  <pageMargins left="0" right="0.3937007874015748" top="0" bottom="0.3937007874015748" header="0" footer="0"/>
  <pageSetup horizontalDpi="600" verticalDpi="600" orientation="landscape" paperSize="9" r:id="rId1"/>
  <headerFooter alignWithMargins="0">
    <oddFooter>&amp;CPage &amp;P&amp;R&amp;Z&amp;F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epk</dc:creator>
  <cp:keywords/>
  <dc:description/>
  <cp:lastModifiedBy>kh-savari</cp:lastModifiedBy>
  <cp:lastPrinted>2014-11-10T09:41:20Z</cp:lastPrinted>
  <dcterms:created xsi:type="dcterms:W3CDTF">2000-06-24T06:49:33Z</dcterms:created>
  <dcterms:modified xsi:type="dcterms:W3CDTF">2015-01-06T11:18:25Z</dcterms:modified>
  <cp:category/>
  <cp:version/>
  <cp:contentType/>
  <cp:contentStatus/>
</cp:coreProperties>
</file>